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Jahresplan_2018-19" sheetId="1" r:id="rId1"/>
    <sheet name="Einzelbewerbe" sheetId="2" r:id="rId2"/>
    <sheet name="Hallenbelegung" sheetId="3" r:id="rId3"/>
  </sheets>
  <definedNames>
    <definedName name="_xlnm._FilterDatabase" localSheetId="0" hidden="1">'Jahresplan_2018-19'!$A$3:$AE$339</definedName>
    <definedName name="_xlfn.COUNTIFS" hidden="1">#NAME?</definedName>
    <definedName name="_xlnm.Print_Area" localSheetId="1">'Einzelbewerbe'!$C$1:$M$78,'Einzelbewerbe'!$C$80:$M$139,'Einzelbewerbe'!$C$141:$M$209,'Einzelbewerbe'!$C$211:$M$296</definedName>
    <definedName name="_xlnm.Print_Area" localSheetId="2">'Hallenbelegung'!$A$1:$J$86</definedName>
    <definedName name="_xlnm.Print_Area" localSheetId="0">'Jahresplan_2018-19'!$B$4:$R$344</definedName>
    <definedName name="_xlnm.Print_Titles" localSheetId="0">'Jahresplan_2018-19'!$1:$3</definedName>
  </definedNames>
  <calcPr calcMode="manual" fullCalcOnLoad="1"/>
</workbook>
</file>

<file path=xl/sharedStrings.xml><?xml version="1.0" encoding="utf-8"?>
<sst xmlns="http://schemas.openxmlformats.org/spreadsheetml/2006/main" count="2280" uniqueCount="324">
  <si>
    <t xml:space="preserve"> </t>
  </si>
  <si>
    <t>Rd.</t>
  </si>
  <si>
    <t>Plus</t>
  </si>
  <si>
    <t>alle</t>
  </si>
  <si>
    <t>WLD</t>
  </si>
  <si>
    <t>WLH</t>
  </si>
  <si>
    <t>10</t>
  </si>
  <si>
    <t>RL-D</t>
  </si>
  <si>
    <t>Ranglisten-Doppel</t>
  </si>
  <si>
    <t>STM-Doppel</t>
  </si>
  <si>
    <t>Semifinale</t>
  </si>
  <si>
    <t>Herren</t>
  </si>
  <si>
    <t>Damen</t>
  </si>
  <si>
    <t>Finale</t>
  </si>
  <si>
    <t>von 16 auf 8</t>
  </si>
  <si>
    <t>von 8 auf 4</t>
  </si>
  <si>
    <t>RL-E</t>
  </si>
  <si>
    <t>Ranglisten-Einzel</t>
  </si>
  <si>
    <t>STM-Einzel</t>
  </si>
  <si>
    <t>BSA</t>
  </si>
  <si>
    <t>Bowlingsportabzeichen</t>
  </si>
  <si>
    <t>Tag 1</t>
  </si>
  <si>
    <t>Tag 2</t>
  </si>
  <si>
    <t>nennungsabhängig</t>
  </si>
  <si>
    <t>Tag 3</t>
  </si>
  <si>
    <t>Cumberland</t>
  </si>
  <si>
    <t>16</t>
  </si>
  <si>
    <t>12</t>
  </si>
  <si>
    <t>18</t>
  </si>
  <si>
    <t>Jugend</t>
  </si>
  <si>
    <t>Wr. Cup</t>
  </si>
  <si>
    <t>Wr. Meisterschaften Doppel</t>
  </si>
  <si>
    <t>Special League der LVWB</t>
  </si>
  <si>
    <t>26</t>
  </si>
  <si>
    <t xml:space="preserve">N E N N T A G E </t>
  </si>
  <si>
    <t>B S A</t>
  </si>
  <si>
    <t>C U P</t>
  </si>
  <si>
    <t>Einzel</t>
  </si>
  <si>
    <t>Doppel</t>
  </si>
  <si>
    <t>Mixed</t>
  </si>
  <si>
    <t>Ranglisten</t>
  </si>
  <si>
    <t>Staatsmeisterschaften</t>
  </si>
  <si>
    <t>ÖM Einzel + Doppel</t>
  </si>
  <si>
    <t>Senioren</t>
  </si>
  <si>
    <t>WM Doppel</t>
  </si>
  <si>
    <t>Special League</t>
  </si>
  <si>
    <t>6er</t>
  </si>
  <si>
    <t xml:space="preserve">  </t>
  </si>
  <si>
    <t>4er</t>
  </si>
  <si>
    <t>20</t>
  </si>
  <si>
    <t>A + B + C</t>
  </si>
  <si>
    <t>H2A</t>
  </si>
  <si>
    <t>H2B</t>
  </si>
  <si>
    <t>H3A</t>
  </si>
  <si>
    <t>H3B</t>
  </si>
  <si>
    <t>1+2</t>
  </si>
  <si>
    <t>3+4</t>
  </si>
  <si>
    <t>5+6</t>
  </si>
  <si>
    <t>7+8</t>
  </si>
  <si>
    <t>9+10</t>
  </si>
  <si>
    <t>Weihnachtsferien</t>
  </si>
  <si>
    <t>Nenntag LVWB Staatsmeisterschaft Doppel Quali</t>
  </si>
  <si>
    <t>Nenntag LVWB Ranglisten Doppel</t>
  </si>
  <si>
    <t>Nenntag LVWB Ranglisten Einzel</t>
  </si>
  <si>
    <t xml:space="preserve">Nenntag LVWB Staatsmeisterschaft Einzel Quali </t>
  </si>
  <si>
    <t>Nenntag LVWB Bowlingsportabzeichen</t>
  </si>
  <si>
    <t>Nenntag LVWB Ranglisten Mixed</t>
  </si>
  <si>
    <t>Ö-CUP Vorrunde</t>
  </si>
  <si>
    <t>Ö-CUP 1/8 Finale</t>
  </si>
  <si>
    <t>Ö-CUP 1/4 Finale</t>
  </si>
  <si>
    <t>Ö-CUP Semifinale</t>
  </si>
  <si>
    <t>Ö-CUP Finale</t>
  </si>
  <si>
    <t>Details lt.Ausschreibung ÖSKB</t>
  </si>
  <si>
    <t>Wr. Meisterschaften Einzel</t>
  </si>
  <si>
    <t>ÖM Senioren Doppel Semifinale</t>
  </si>
  <si>
    <t>ÖM Senioren Doppel Finale</t>
  </si>
  <si>
    <t>WM Senioren Einzel Finale</t>
  </si>
  <si>
    <t>WM Senioren Doppel Finale</t>
  </si>
  <si>
    <t xml:space="preserve">WM Senioren Doppel Finale </t>
  </si>
  <si>
    <t>H2LL</t>
  </si>
  <si>
    <t>Wiener Nenntag LVWB ÖM Jugend Einzel und Doppel</t>
  </si>
  <si>
    <t>Qualifikation STM-Doppel</t>
  </si>
  <si>
    <t>Bankenturnier</t>
  </si>
  <si>
    <t>Qualifikation ÖM Senioren Doppel</t>
  </si>
  <si>
    <t xml:space="preserve">Österreichischer CUP 1/8 Finale </t>
  </si>
  <si>
    <t>Österreichischer CUP 1/4 Finale</t>
  </si>
  <si>
    <t>Österreichischer CUP Semifinale</t>
  </si>
  <si>
    <t>Österreichischer CUP Finale</t>
  </si>
  <si>
    <t>Herren A+B+C</t>
  </si>
  <si>
    <t>WM Senioren Einzel</t>
  </si>
  <si>
    <t>WM Senioren Doppel</t>
  </si>
  <si>
    <t>1. Runde</t>
  </si>
  <si>
    <t>2. Runde</t>
  </si>
  <si>
    <t>1KL</t>
  </si>
  <si>
    <t xml:space="preserve">ÖM Einzel </t>
  </si>
  <si>
    <t xml:space="preserve">WM Einzel </t>
  </si>
  <si>
    <t>Nenntag LVWB ÖM Senioren Einzel Quali</t>
  </si>
  <si>
    <t xml:space="preserve">Nenntag LVWB ÖM Mixed Quali </t>
  </si>
  <si>
    <t>ÖM Mixed</t>
  </si>
  <si>
    <t>1.Klasse</t>
  </si>
  <si>
    <t>2.Klasse</t>
  </si>
  <si>
    <t>2KL</t>
  </si>
  <si>
    <t>4-er Liga</t>
  </si>
  <si>
    <t>6-er Liga</t>
  </si>
  <si>
    <t>DA1</t>
  </si>
  <si>
    <t>H1</t>
  </si>
  <si>
    <t>H2</t>
  </si>
  <si>
    <t>Nur 1 Liga = z.B. DA1 oder H1, H2, H4</t>
  </si>
  <si>
    <t>Bei gemischter Liga nur 1KL, 2KL etc.</t>
  </si>
  <si>
    <t>19:00 + 21:00</t>
  </si>
  <si>
    <t>ÖM Doppel</t>
  </si>
  <si>
    <t>01.Rde.</t>
  </si>
  <si>
    <t>02.Rde.</t>
  </si>
  <si>
    <t>03.Rde.</t>
  </si>
  <si>
    <t>04.Rde.</t>
  </si>
  <si>
    <t>05.Rde.</t>
  </si>
  <si>
    <t>06.Rde.</t>
  </si>
  <si>
    <t>07.Rde.</t>
  </si>
  <si>
    <t>08.Rde.</t>
  </si>
  <si>
    <t>09.Rde.</t>
  </si>
  <si>
    <t>10.Rde.</t>
  </si>
  <si>
    <t>11.Rde.</t>
  </si>
  <si>
    <t>12.Rde.</t>
  </si>
  <si>
    <t>13.Rde.</t>
  </si>
  <si>
    <t>14.Rde.</t>
  </si>
  <si>
    <t>PLUS</t>
  </si>
  <si>
    <t>PRATER</t>
  </si>
  <si>
    <t>CUMB</t>
  </si>
  <si>
    <t>HERNALS</t>
  </si>
  <si>
    <t>GESAMT</t>
  </si>
  <si>
    <t>4-er / 6-er Bewerb</t>
  </si>
  <si>
    <t>SUMME</t>
  </si>
  <si>
    <t>ALLE MANNSCHAFTSBEWERBE OHNE FINALE</t>
  </si>
  <si>
    <t>Qualifikation Österreichischer CUP</t>
  </si>
  <si>
    <t>Tag des Sports</t>
  </si>
  <si>
    <t>Strike &amp; Spare Weber-Style Turnier</t>
  </si>
  <si>
    <t>24</t>
  </si>
  <si>
    <t xml:space="preserve">Herren A + B </t>
  </si>
  <si>
    <t>Gesamt</t>
  </si>
  <si>
    <t>07:Rde:</t>
  </si>
  <si>
    <t>Check</t>
  </si>
  <si>
    <t>Herren C</t>
  </si>
  <si>
    <t>Frei</t>
  </si>
  <si>
    <t>CA Trophy</t>
  </si>
  <si>
    <t>ERSATZTERMIN</t>
  </si>
  <si>
    <t>Finale Herren</t>
  </si>
  <si>
    <t>Finale Damen</t>
  </si>
  <si>
    <t>Muttertag</t>
  </si>
  <si>
    <t>28</t>
  </si>
  <si>
    <t>Damen A + B</t>
  </si>
  <si>
    <t>Qualifikation 1 - STM-Einzel Damen</t>
  </si>
  <si>
    <t>Qualifikation 1 - STM-Einzel Herren</t>
  </si>
  <si>
    <t>Qualifikation 2 - STM-Einzel Damen</t>
  </si>
  <si>
    <t>Qualifikation 2 - STM-Einzel Herren</t>
  </si>
  <si>
    <t>ÖM Jugend</t>
  </si>
  <si>
    <t xml:space="preserve">50+ / 60+ </t>
  </si>
  <si>
    <t>Damen C</t>
  </si>
  <si>
    <t>WM Einzel + Doppel</t>
  </si>
  <si>
    <t>Wr. Meisterschaften Jugend Einzel + Doppel</t>
  </si>
  <si>
    <t>Normung der Schreibweise</t>
  </si>
  <si>
    <t>Buchstaben immer groß</t>
  </si>
  <si>
    <t>Städtevergleichskampf Senioren Wien vs. München</t>
  </si>
  <si>
    <t>Damen 50+ / 60+</t>
  </si>
  <si>
    <t>Kugeltanz</t>
  </si>
  <si>
    <t xml:space="preserve">Herren B </t>
  </si>
  <si>
    <t>Herren A</t>
  </si>
  <si>
    <t>4-er</t>
  </si>
  <si>
    <t>6-er</t>
  </si>
  <si>
    <t>Trio Liga</t>
  </si>
  <si>
    <t>Team Liga</t>
  </si>
  <si>
    <t>Team</t>
  </si>
  <si>
    <t>STM Team</t>
  </si>
  <si>
    <t>Team Klassen</t>
  </si>
  <si>
    <t>Team Landesliga</t>
  </si>
  <si>
    <t>Team Bewerb</t>
  </si>
  <si>
    <t>Team Ligen</t>
  </si>
  <si>
    <t>Team STM</t>
  </si>
  <si>
    <t>Trio</t>
  </si>
  <si>
    <t>Trio STM</t>
  </si>
  <si>
    <t>Trio Klassen</t>
  </si>
  <si>
    <t>Trio Bewerb</t>
  </si>
  <si>
    <t>Trio Ligen</t>
  </si>
  <si>
    <t>Trio Landesliga</t>
  </si>
  <si>
    <t>wo ?</t>
  </si>
  <si>
    <t>wer ?</t>
  </si>
  <si>
    <t>Zeit</t>
  </si>
  <si>
    <t>Runde</t>
  </si>
  <si>
    <t xml:space="preserve">Team </t>
  </si>
  <si>
    <t>CUP</t>
  </si>
  <si>
    <t>Turnier</t>
  </si>
  <si>
    <t>Div</t>
  </si>
  <si>
    <t>H3A, H3B</t>
  </si>
  <si>
    <t>WLD, WLH, H1</t>
  </si>
  <si>
    <t>Ranglisten Doppel</t>
  </si>
  <si>
    <t>SF Herren</t>
  </si>
  <si>
    <t>SF Damen</t>
  </si>
  <si>
    <t>DA1, H2A</t>
  </si>
  <si>
    <t>WLD, WLH</t>
  </si>
  <si>
    <t>Ranglisten Mixed</t>
  </si>
  <si>
    <t>Datum</t>
  </si>
  <si>
    <t>Bewerb</t>
  </si>
  <si>
    <t>Details lt.Ausschr.ÖSKB</t>
  </si>
  <si>
    <t>18:00 + 21:00</t>
  </si>
  <si>
    <t>10:00 + 13:00</t>
  </si>
  <si>
    <t>Weihnachsturnier Senioren</t>
  </si>
  <si>
    <t>Special</t>
  </si>
  <si>
    <t>Jahressportprogramm Landesverband Wien (29) 2018 / 2019</t>
  </si>
  <si>
    <t>DA1, H1, H2</t>
  </si>
  <si>
    <t>Qualifikation STM Doppel</t>
  </si>
  <si>
    <t>H1, H2</t>
  </si>
  <si>
    <t xml:space="preserve">Qualifikation ÖM Sen.Einzel </t>
  </si>
  <si>
    <t>DA1, H1</t>
  </si>
  <si>
    <t>Qualifikation 1 - STM-Einzel</t>
  </si>
  <si>
    <t>Ranglisten Einzel</t>
  </si>
  <si>
    <t>Qualifikation 2 - STM-Einzel</t>
  </si>
  <si>
    <t>Wr. Meisterschaft Doppel</t>
  </si>
  <si>
    <t>Wr. Meisterschaft Einzel</t>
  </si>
  <si>
    <t>Berti Lang Challenge</t>
  </si>
  <si>
    <t xml:space="preserve">WM Senioren Einzel </t>
  </si>
  <si>
    <t>WLD, H1</t>
  </si>
  <si>
    <t>WM Senioren Einzel Finale Damen A</t>
  </si>
  <si>
    <t>WM Senioren Einzel Finale Damen B</t>
  </si>
  <si>
    <t xml:space="preserve">WM Senioren Einzel Finale Herren A </t>
  </si>
  <si>
    <t xml:space="preserve">WM Senioren Einzel Finale Herren B </t>
  </si>
  <si>
    <t>WM Senioren Einzel Finale Herren C</t>
  </si>
  <si>
    <t>WM Senioren Mixed</t>
  </si>
  <si>
    <t>Ostern</t>
  </si>
  <si>
    <t>Peter-Partsch-Gedenkturnier</t>
  </si>
  <si>
    <t>STM Trio</t>
  </si>
  <si>
    <t>WLD, H2LL</t>
  </si>
  <si>
    <t>ÖM JUGEND</t>
  </si>
  <si>
    <t>WM Senioren Doppel Finale Damen A</t>
  </si>
  <si>
    <t>WM Senioren Doppel Finale Damen B</t>
  </si>
  <si>
    <t>WM Mixed</t>
  </si>
  <si>
    <t>30</t>
  </si>
  <si>
    <t>32</t>
  </si>
  <si>
    <t>10:00 + 14:00</t>
  </si>
  <si>
    <t>WM Senioren Einzel Finale Damen C</t>
  </si>
  <si>
    <t xml:space="preserve">WM Senioren Mixed Finale </t>
  </si>
  <si>
    <t xml:space="preserve"> A</t>
  </si>
  <si>
    <t xml:space="preserve"> B </t>
  </si>
  <si>
    <t xml:space="preserve"> C</t>
  </si>
  <si>
    <t>Wiener Jugendmeisterschaft Einzel+Doppel</t>
  </si>
  <si>
    <t>KUGELTANZ</t>
  </si>
  <si>
    <t>Sonstiges</t>
  </si>
  <si>
    <t>Strike &amp; Spare Weber Style Turnier</t>
  </si>
  <si>
    <t>Weihnachtsturnier Senioren</t>
  </si>
  <si>
    <t>CA-Trophy</t>
  </si>
  <si>
    <t>Faschingsturnier Plus-Bowling</t>
  </si>
  <si>
    <t>Nenntag LVWB ÖM Senioren Doppel Quali</t>
  </si>
  <si>
    <t>Nenntag LVWB Wr.Jugendmeisterschaft Einzel und Doppel</t>
  </si>
  <si>
    <t>Nenntag LVWB WM Senioren Einzel Quali</t>
  </si>
  <si>
    <t>Nenntag LVWB WM Senioren Mixed Quali</t>
  </si>
  <si>
    <t>Nenntag LVWB WM Senioren Doppel Quali</t>
  </si>
  <si>
    <t>Qualifikation ÖM Senioren Einzel</t>
  </si>
  <si>
    <t>ÖM Senioren Einzel Semifinale</t>
  </si>
  <si>
    <t>ÖM Senioren Einzel Finale</t>
  </si>
  <si>
    <t>Wr. Meisterschaften Jugend Einzel + Doppel  ????</t>
  </si>
  <si>
    <t>12/11</t>
  </si>
  <si>
    <t>13/12</t>
  </si>
  <si>
    <t>Qualifikation ÖM-Mixed</t>
  </si>
  <si>
    <t>ÖM-Mixed</t>
  </si>
  <si>
    <t>Faschingsfeier</t>
  </si>
  <si>
    <t>ESBC Bologna, Italien</t>
  </si>
  <si>
    <t>Qualifikation ÖM Mixed</t>
  </si>
  <si>
    <t>EzDoMixed</t>
  </si>
  <si>
    <t>RL-Mixed</t>
  </si>
  <si>
    <t>Ranglisten-Mixed</t>
  </si>
  <si>
    <t>Wr. Meisterschaften Mixed</t>
  </si>
  <si>
    <t>DA1, H2B</t>
  </si>
  <si>
    <t>DA1, H3A</t>
  </si>
  <si>
    <t>WLH, H1</t>
  </si>
  <si>
    <t>DA1, H3B</t>
  </si>
  <si>
    <t>H2A, H2B</t>
  </si>
  <si>
    <t>DA1, H2</t>
  </si>
  <si>
    <t>WLH, H2LL</t>
  </si>
  <si>
    <t>Wiener Cup</t>
  </si>
  <si>
    <t>14</t>
  </si>
  <si>
    <t>10:00 + 12:00</t>
  </si>
  <si>
    <t>WM Senioren Doppel Finale Herren A + B + C</t>
  </si>
  <si>
    <t>CUMBERLAND</t>
  </si>
  <si>
    <t>Peter Partsch Gedenkturnier</t>
  </si>
  <si>
    <t>BLM Jugend</t>
  </si>
  <si>
    <t>Klagenfurt</t>
  </si>
  <si>
    <t>Bundesländermeisterschaft</t>
  </si>
  <si>
    <t>NENNTAG LVWB an ÖSKB ÖSTERR.CUP</t>
  </si>
  <si>
    <t>NENNTAG LVWB an ÖSKB ÖM SENIOREN DOPPEL</t>
  </si>
  <si>
    <t>NENNTAG LVWB an ÖSKB BLM JUGEND</t>
  </si>
  <si>
    <t>NENNTAG LVWB an ÖSKB STM DOPPEL</t>
  </si>
  <si>
    <t>NENNTAG LVWB an ÖSKB ÖM SENIOREN EINZEL</t>
  </si>
  <si>
    <t>NENNTAG LVWB an ÖSKB STM EINZEL</t>
  </si>
  <si>
    <t>NENNTAG LVWB an ÖSKB ÖM MIXED</t>
  </si>
  <si>
    <t>NENNTAG LVWB an ÖSKB STM TRIO</t>
  </si>
  <si>
    <t>NENNTAG LVWB an ÖSKB STM TEAM + BLM DAMEN</t>
  </si>
  <si>
    <t>KORREKTURENDE ÖM JUGEND</t>
  </si>
  <si>
    <t>MELDETERMIN ÖM JUGEND</t>
  </si>
  <si>
    <t>NENNTAG VEREINE an LVWB ÖM SENIOREN DOPPEL QUALI</t>
  </si>
  <si>
    <t>NENNTAG VEREINE an LVWB STM DOPPEL QUALI</t>
  </si>
  <si>
    <t>NENNTAG VEREINE an LVWB RANGLISTEN DOPPEL</t>
  </si>
  <si>
    <t>NENNTAG VEREINE an LVWB WM JUGEND EINZEL + DOPPEL</t>
  </si>
  <si>
    <t xml:space="preserve">NENNTAG VEREINE an LVWB ÖM SENIOREN EINZEL QUALI </t>
  </si>
  <si>
    <t>NENNTAG VEREINE an LVWB STM EINZEL QUALI</t>
  </si>
  <si>
    <t>NENNTAG VEREINE an LVWB RANGLISTEN EINZEL</t>
  </si>
  <si>
    <t>NENNTAG VEREINE an LVWB WM SENIOREN EINZEL</t>
  </si>
  <si>
    <t>NENNTAG VEREINE an LVWB ÖM MIXED QUALI</t>
  </si>
  <si>
    <t>NENNTAG VEREINE an LVWB WM SENIOREN MIXED</t>
  </si>
  <si>
    <t>NENNTAG VEREINE an LVWB BOWLINGSPORTABZEICHEN</t>
  </si>
  <si>
    <t>NENNTAG VEREINE an LVWB WM SENIOREN DOPPEL</t>
  </si>
  <si>
    <t>NENNTAG VEREINE an LVWB RANGLISTEN MIXED</t>
  </si>
  <si>
    <t>NENNTAG VEREINE an LVWB ÖM JUGEND EINZEL + DOPPEL</t>
  </si>
  <si>
    <t>ERSTMELDUNG ÖSKB an BSO ÖSTERR.CUP</t>
  </si>
  <si>
    <t>ERSTMELDUNG ÖSKB an BSO BLM JUGEND</t>
  </si>
  <si>
    <t>ERSTMELDUNG ÖSKB an BSO ÖM SENIOREN DOPPEL</t>
  </si>
  <si>
    <t>ERSTMELDUNG ÖSKB an BSO STM DOPPEL</t>
  </si>
  <si>
    <t>ERSTMELDUNG ÖSKB an BSO ÖM SENIOREN EINZEL</t>
  </si>
  <si>
    <t>ERSTMELDUNG ÖSKB an BSO STM EINZEL</t>
  </si>
  <si>
    <t>ERSTMELDUNG ÖSKB an BSO ÖM MIXED</t>
  </si>
  <si>
    <t>ERSTMELDUNG ÖSKB an BSO STM TRIO</t>
  </si>
  <si>
    <t>ERSTMELDUNG ÖSKB an BSO STM TEAM + BLM DAMEN</t>
  </si>
  <si>
    <t>NENNTAG VEREINE an LVWB BLM JUGEND</t>
  </si>
  <si>
    <t>Nenntag LVWB BLM Jugend</t>
  </si>
  <si>
    <t>HtH (4-er &amp; 6-er) Klassen</t>
  </si>
  <si>
    <t>3. Special Städte Vergleichskampf Linz - Wien</t>
  </si>
  <si>
    <t>DA1, H2A, H2B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</si>
</sst>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[$-F800]dddd\,\ mmmm\ dd\,\ yyyy"/>
    <numFmt numFmtId="166" formatCode="[$-C07]ddd"/>
    <numFmt numFmtId="167" formatCode="hh:mm;@"/>
  </numFmts>
  <fonts count="11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onsolas"/>
      <family val="3"/>
    </font>
    <font>
      <sz val="10"/>
      <name val="Consolas"/>
      <family val="3"/>
    </font>
    <font>
      <sz val="11"/>
      <name val="Consolas"/>
      <family val="3"/>
    </font>
    <font>
      <sz val="11"/>
      <color indexed="8"/>
      <name val="Consolas"/>
      <family val="3"/>
    </font>
    <font>
      <b/>
      <sz val="12"/>
      <color indexed="60"/>
      <name val="Consolas"/>
      <family val="3"/>
    </font>
    <font>
      <b/>
      <sz val="11"/>
      <color indexed="60"/>
      <name val="Consolas"/>
      <family val="3"/>
    </font>
    <font>
      <b/>
      <sz val="10"/>
      <name val="Consolas"/>
      <family val="3"/>
    </font>
    <font>
      <b/>
      <sz val="10"/>
      <color indexed="60"/>
      <name val="Consolas"/>
      <family val="3"/>
    </font>
    <font>
      <b/>
      <sz val="11"/>
      <color indexed="17"/>
      <name val="Consolas"/>
      <family val="3"/>
    </font>
    <font>
      <b/>
      <sz val="10"/>
      <color indexed="10"/>
      <name val="Consolas"/>
      <family val="3"/>
    </font>
    <font>
      <sz val="10"/>
      <color indexed="60"/>
      <name val="Consolas"/>
      <family val="3"/>
    </font>
    <font>
      <b/>
      <sz val="24"/>
      <color indexed="9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indexed="10"/>
      <name val="Consolas"/>
      <family val="3"/>
    </font>
    <font>
      <b/>
      <sz val="24"/>
      <color indexed="60"/>
      <name val="Consolas"/>
      <family val="3"/>
    </font>
    <font>
      <sz val="20"/>
      <color indexed="8"/>
      <name val="Consolas"/>
      <family val="3"/>
    </font>
    <font>
      <b/>
      <sz val="24"/>
      <color indexed="1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indexed="1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sz val="24"/>
      <name val="Consolas"/>
      <family val="3"/>
    </font>
    <font>
      <b/>
      <sz val="18"/>
      <color indexed="10"/>
      <name val="Consolas"/>
      <family val="3"/>
    </font>
    <font>
      <b/>
      <sz val="24"/>
      <name val="Consolas"/>
      <family val="3"/>
    </font>
    <font>
      <b/>
      <sz val="26"/>
      <color indexed="10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indexed="60"/>
      <name val="Consolas"/>
      <family val="3"/>
    </font>
    <font>
      <sz val="24"/>
      <color indexed="10"/>
      <name val="Consolas"/>
      <family val="3"/>
    </font>
    <font>
      <sz val="20"/>
      <color indexed="10"/>
      <name val="Consolas"/>
      <family val="3"/>
    </font>
    <font>
      <b/>
      <sz val="20"/>
      <color indexed="9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indexed="60"/>
      <name val="Consolas"/>
      <family val="3"/>
    </font>
    <font>
      <sz val="22"/>
      <name val="Consolas"/>
      <family val="3"/>
    </font>
    <font>
      <b/>
      <sz val="16"/>
      <color indexed="8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b/>
      <sz val="20"/>
      <color indexed="10"/>
      <name val="Consolas"/>
      <family val="3"/>
    </font>
    <font>
      <sz val="14"/>
      <name val="Consolas"/>
      <family val="3"/>
    </font>
    <font>
      <sz val="26"/>
      <name val="Consolas"/>
      <family val="3"/>
    </font>
    <font>
      <sz val="22"/>
      <color indexed="8"/>
      <name val="Consolas"/>
      <family val="3"/>
    </font>
    <font>
      <b/>
      <u val="single"/>
      <sz val="22"/>
      <color indexed="60"/>
      <name val="Consolas"/>
      <family val="3"/>
    </font>
    <font>
      <b/>
      <sz val="22"/>
      <color indexed="8"/>
      <name val="Consolas"/>
      <family val="3"/>
    </font>
    <font>
      <u val="single"/>
      <sz val="22"/>
      <color indexed="60"/>
      <name val="Consolas"/>
      <family val="3"/>
    </font>
    <font>
      <b/>
      <sz val="20"/>
      <color indexed="60"/>
      <name val="Consola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Consolas"/>
      <family val="3"/>
    </font>
    <font>
      <b/>
      <sz val="11"/>
      <color rgb="FFC00000"/>
      <name val="Consolas"/>
      <family val="3"/>
    </font>
    <font>
      <b/>
      <sz val="10"/>
      <color rgb="FFC00000"/>
      <name val="Consolas"/>
      <family val="3"/>
    </font>
    <font>
      <b/>
      <sz val="11"/>
      <color rgb="FF00B050"/>
      <name val="Consolas"/>
      <family val="3"/>
    </font>
    <font>
      <b/>
      <sz val="10"/>
      <color rgb="FFFF0000"/>
      <name val="Consolas"/>
      <family val="3"/>
    </font>
    <font>
      <sz val="10"/>
      <color rgb="FFC00000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b/>
      <sz val="24"/>
      <color rgb="FFFF0000"/>
      <name val="Consolas"/>
      <family val="3"/>
    </font>
    <font>
      <sz val="16"/>
      <color rgb="FFFF0000"/>
      <name val="Consolas"/>
      <family val="3"/>
    </font>
    <font>
      <b/>
      <sz val="18"/>
      <color rgb="FFFF0000"/>
      <name val="Consolas"/>
      <family val="3"/>
    </font>
    <font>
      <b/>
      <sz val="26"/>
      <color rgb="FFFF0000"/>
      <name val="Consolas"/>
      <family val="3"/>
    </font>
    <font>
      <b/>
      <sz val="24"/>
      <color theme="0"/>
      <name val="Consolas"/>
      <family val="3"/>
    </font>
    <font>
      <b/>
      <sz val="16"/>
      <color rgb="FFC00000"/>
      <name val="Consolas"/>
      <family val="3"/>
    </font>
    <font>
      <sz val="24"/>
      <color rgb="FFFF0000"/>
      <name val="Consolas"/>
      <family val="3"/>
    </font>
    <font>
      <sz val="20"/>
      <color rgb="FFFF0000"/>
      <name val="Consolas"/>
      <family val="3"/>
    </font>
    <font>
      <b/>
      <sz val="20"/>
      <color theme="0"/>
      <name val="Consolas"/>
      <family val="3"/>
    </font>
    <font>
      <b/>
      <sz val="22"/>
      <color rgb="FFC00000"/>
      <name val="Consolas"/>
      <family val="3"/>
    </font>
    <font>
      <sz val="16"/>
      <color theme="1"/>
      <name val="Consolas"/>
      <family val="3"/>
    </font>
    <font>
      <b/>
      <sz val="20"/>
      <color rgb="FFFF0000"/>
      <name val="Consolas"/>
      <family val="3"/>
    </font>
    <font>
      <b/>
      <u val="single"/>
      <sz val="22"/>
      <color rgb="FFC00000"/>
      <name val="Consolas"/>
      <family val="3"/>
    </font>
    <font>
      <u val="single"/>
      <sz val="22"/>
      <color rgb="FFC00000"/>
      <name val="Consolas"/>
      <family val="3"/>
    </font>
    <font>
      <b/>
      <sz val="20"/>
      <color rgb="FFC00000"/>
      <name val="Consolas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 vertical="center"/>
    </xf>
    <xf numFmtId="0" fontId="90" fillId="33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0" fillId="0" borderId="14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9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5" xfId="0" applyFont="1" applyBorder="1" applyAlignment="1">
      <alignment/>
    </xf>
    <xf numFmtId="0" fontId="92" fillId="0" borderId="15" xfId="0" applyFont="1" applyBorder="1" applyAlignment="1">
      <alignment/>
    </xf>
    <xf numFmtId="0" fontId="92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2" fillId="0" borderId="33" xfId="0" applyFont="1" applyBorder="1" applyAlignment="1">
      <alignment/>
    </xf>
    <xf numFmtId="0" fontId="93" fillId="0" borderId="33" xfId="0" applyFont="1" applyBorder="1" applyAlignment="1">
      <alignment/>
    </xf>
    <xf numFmtId="0" fontId="92" fillId="0" borderId="0" xfId="0" applyFont="1" applyFill="1" applyBorder="1" applyAlignment="1">
      <alignment/>
    </xf>
    <xf numFmtId="0" fontId="94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9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1" fillId="0" borderId="36" xfId="0" applyFont="1" applyFill="1" applyBorder="1" applyAlignment="1">
      <alignment vertical="center"/>
    </xf>
    <xf numFmtId="0" fontId="91" fillId="33" borderId="36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1" fillId="0" borderId="36" xfId="0" applyFont="1" applyBorder="1" applyAlignment="1">
      <alignment/>
    </xf>
    <xf numFmtId="0" fontId="91" fillId="0" borderId="37" xfId="0" applyFont="1" applyBorder="1" applyAlignment="1">
      <alignment horizontal="center"/>
    </xf>
    <xf numFmtId="0" fontId="91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5" fillId="0" borderId="15" xfId="0" applyFont="1" applyBorder="1" applyAlignment="1">
      <alignment/>
    </xf>
    <xf numFmtId="165" fontId="14" fillId="34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98" fillId="0" borderId="0" xfId="51" applyNumberFormat="1" applyFont="1" applyFill="1" applyBorder="1" applyAlignment="1">
      <alignment horizontal="left" vertical="center"/>
      <protection/>
    </xf>
    <xf numFmtId="165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/>
    </xf>
    <xf numFmtId="49" fontId="98" fillId="0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9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97" fillId="0" borderId="0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0" fontId="16" fillId="0" borderId="0" xfId="0" applyNumberFormat="1" applyFont="1" applyFill="1" applyBorder="1" applyAlignment="1">
      <alignment horizontal="left" vertical="center"/>
    </xf>
    <xf numFmtId="0" fontId="13" fillId="36" borderId="0" xfId="0" applyFont="1" applyFill="1" applyBorder="1" applyAlignment="1">
      <alignment vertical="center"/>
    </xf>
    <xf numFmtId="164" fontId="16" fillId="36" borderId="0" xfId="0" applyNumberFormat="1" applyFont="1" applyFill="1" applyBorder="1" applyAlignment="1">
      <alignment horizontal="right" vertical="center"/>
    </xf>
    <xf numFmtId="164" fontId="15" fillId="36" borderId="0" xfId="0" applyNumberFormat="1" applyFont="1" applyFill="1" applyBorder="1" applyAlignment="1">
      <alignment vertical="center"/>
    </xf>
    <xf numFmtId="164" fontId="13" fillId="36" borderId="0" xfId="0" applyNumberFormat="1" applyFont="1" applyFill="1" applyBorder="1" applyAlignment="1">
      <alignment horizontal="right" vertical="center"/>
    </xf>
    <xf numFmtId="164" fontId="30" fillId="36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02" fillId="37" borderId="0" xfId="0" applyFont="1" applyFill="1" applyBorder="1" applyAlignment="1">
      <alignment vertical="center"/>
    </xf>
    <xf numFmtId="164" fontId="102" fillId="37" borderId="0" xfId="0" applyNumberFormat="1" applyFont="1" applyFill="1" applyBorder="1" applyAlignment="1">
      <alignment horizontal="right" vertical="center"/>
    </xf>
    <xf numFmtId="164" fontId="102" fillId="37" borderId="0" xfId="0" applyNumberFormat="1" applyFont="1" applyFill="1" applyBorder="1" applyAlignment="1">
      <alignment vertical="center"/>
    </xf>
    <xf numFmtId="164" fontId="102" fillId="37" borderId="0" xfId="0" applyNumberFormat="1" applyFont="1" applyFill="1" applyBorder="1" applyAlignment="1">
      <alignment horizontal="left" vertical="center"/>
    </xf>
    <xf numFmtId="0" fontId="102" fillId="38" borderId="0" xfId="0" applyFont="1" applyFill="1" applyBorder="1" applyAlignment="1">
      <alignment vertical="center"/>
    </xf>
    <xf numFmtId="164" fontId="102" fillId="38" borderId="0" xfId="0" applyNumberFormat="1" applyFont="1" applyFill="1" applyBorder="1" applyAlignment="1">
      <alignment horizontal="right" vertical="center"/>
    </xf>
    <xf numFmtId="164" fontId="102" fillId="38" borderId="0" xfId="0" applyNumberFormat="1" applyFont="1" applyFill="1" applyBorder="1" applyAlignment="1">
      <alignment vertical="center"/>
    </xf>
    <xf numFmtId="164" fontId="102" fillId="38" borderId="0" xfId="0" applyNumberFormat="1" applyFont="1" applyFill="1" applyBorder="1" applyAlignment="1">
      <alignment horizontal="left" vertical="center"/>
    </xf>
    <xf numFmtId="0" fontId="102" fillId="0" borderId="0" xfId="0" applyFont="1" applyFill="1" applyBorder="1" applyAlignment="1">
      <alignment vertical="center"/>
    </xf>
    <xf numFmtId="164" fontId="102" fillId="0" borderId="0" xfId="0" applyNumberFormat="1" applyFont="1" applyFill="1" applyBorder="1" applyAlignment="1">
      <alignment horizontal="right" vertical="center"/>
    </xf>
    <xf numFmtId="164" fontId="102" fillId="0" borderId="0" xfId="0" applyNumberFormat="1" applyFont="1" applyFill="1" applyBorder="1" applyAlignment="1">
      <alignment vertical="center"/>
    </xf>
    <xf numFmtId="164" fontId="102" fillId="0" borderId="0" xfId="0" applyNumberFormat="1" applyFont="1" applyFill="1" applyBorder="1" applyAlignment="1">
      <alignment horizontal="left" vertical="center"/>
    </xf>
    <xf numFmtId="0" fontId="102" fillId="33" borderId="0" xfId="0" applyFont="1" applyFill="1" applyBorder="1" applyAlignment="1">
      <alignment vertical="center"/>
    </xf>
    <xf numFmtId="164" fontId="102" fillId="33" borderId="0" xfId="0" applyNumberFormat="1" applyFont="1" applyFill="1" applyBorder="1" applyAlignment="1">
      <alignment horizontal="right" vertical="center"/>
    </xf>
    <xf numFmtId="164" fontId="102" fillId="33" borderId="0" xfId="0" applyNumberFormat="1" applyFont="1" applyFill="1" applyBorder="1" applyAlignment="1">
      <alignment vertical="center"/>
    </xf>
    <xf numFmtId="164" fontId="102" fillId="33" borderId="0" xfId="0" applyNumberFormat="1" applyFont="1" applyFill="1" applyBorder="1" applyAlignment="1">
      <alignment horizontal="left" vertical="center"/>
    </xf>
    <xf numFmtId="164" fontId="13" fillId="34" borderId="0" xfId="0" applyNumberFormat="1" applyFont="1" applyFill="1" applyBorder="1" applyAlignment="1">
      <alignment horizontal="right" vertical="center"/>
    </xf>
    <xf numFmtId="164" fontId="13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left" vertical="center"/>
    </xf>
    <xf numFmtId="164" fontId="13" fillId="35" borderId="0" xfId="0" applyNumberFormat="1" applyFont="1" applyFill="1" applyBorder="1" applyAlignment="1">
      <alignment horizontal="right" vertical="center"/>
    </xf>
    <xf numFmtId="164" fontId="13" fillId="35" borderId="0" xfId="0" applyNumberFormat="1" applyFont="1" applyFill="1" applyBorder="1" applyAlignment="1">
      <alignment vertical="center"/>
    </xf>
    <xf numFmtId="164" fontId="13" fillId="35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164" fontId="13" fillId="33" borderId="0" xfId="0" applyNumberFormat="1" applyFont="1" applyFill="1" applyBorder="1" applyAlignment="1">
      <alignment horizontal="right" vertical="center"/>
    </xf>
    <xf numFmtId="164" fontId="13" fillId="33" borderId="0" xfId="0" applyNumberFormat="1" applyFont="1" applyFill="1" applyBorder="1" applyAlignment="1">
      <alignment vertical="center"/>
    </xf>
    <xf numFmtId="165" fontId="15" fillId="33" borderId="0" xfId="0" applyNumberFormat="1" applyFont="1" applyFill="1" applyBorder="1" applyAlignment="1">
      <alignment horizontal="right" vertical="center"/>
    </xf>
    <xf numFmtId="165" fontId="14" fillId="33" borderId="0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vertical="center"/>
    </xf>
    <xf numFmtId="165" fontId="16" fillId="33" borderId="0" xfId="0" applyNumberFormat="1" applyFont="1" applyFill="1" applyBorder="1" applyAlignment="1">
      <alignment horizontal="right" vertical="center"/>
    </xf>
    <xf numFmtId="165" fontId="98" fillId="0" borderId="0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164" fontId="16" fillId="33" borderId="0" xfId="0" applyNumberFormat="1" applyFont="1" applyFill="1" applyBorder="1" applyAlignment="1">
      <alignment horizontal="right" vertical="center"/>
    </xf>
    <xf numFmtId="164" fontId="15" fillId="33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06" fillId="39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textRotation="90"/>
    </xf>
    <xf numFmtId="0" fontId="39" fillId="40" borderId="21" xfId="0" applyFont="1" applyFill="1" applyBorder="1" applyAlignment="1">
      <alignment horizontal="center" textRotation="90"/>
    </xf>
    <xf numFmtId="0" fontId="39" fillId="41" borderId="21" xfId="0" applyFont="1" applyFill="1" applyBorder="1" applyAlignment="1">
      <alignment horizontal="center" textRotation="90"/>
    </xf>
    <xf numFmtId="0" fontId="39" fillId="42" borderId="21" xfId="0" applyFont="1" applyFill="1" applyBorder="1" applyAlignment="1">
      <alignment horizontal="center" textRotation="90"/>
    </xf>
    <xf numFmtId="0" fontId="39" fillId="43" borderId="21" xfId="0" applyFont="1" applyFill="1" applyBorder="1" applyAlignment="1">
      <alignment horizontal="center" textRotation="90"/>
    </xf>
    <xf numFmtId="0" fontId="39" fillId="44" borderId="21" xfId="0" applyFont="1" applyFill="1" applyBorder="1" applyAlignment="1">
      <alignment horizontal="center" textRotation="90"/>
    </xf>
    <xf numFmtId="0" fontId="39" fillId="45" borderId="21" xfId="0" applyFont="1" applyFill="1" applyBorder="1" applyAlignment="1">
      <alignment horizontal="center" textRotation="90"/>
    </xf>
    <xf numFmtId="0" fontId="39" fillId="15" borderId="21" xfId="0" applyFont="1" applyFill="1" applyBorder="1" applyAlignment="1">
      <alignment horizontal="center" textRotation="90"/>
    </xf>
    <xf numFmtId="0" fontId="39" fillId="46" borderId="21" xfId="0" applyFont="1" applyFill="1" applyBorder="1" applyAlignment="1">
      <alignment horizontal="center" textRotation="90"/>
    </xf>
    <xf numFmtId="166" fontId="38" fillId="47" borderId="21" xfId="0" applyNumberFormat="1" applyFont="1" applyFill="1" applyBorder="1" applyAlignment="1">
      <alignment horizontal="left" vertical="center"/>
    </xf>
    <xf numFmtId="165" fontId="38" fillId="47" borderId="21" xfId="0" applyNumberFormat="1" applyFont="1" applyFill="1" applyBorder="1" applyAlignment="1">
      <alignment horizontal="right" vertical="center"/>
    </xf>
    <xf numFmtId="0" fontId="38" fillId="47" borderId="21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67" fontId="38" fillId="33" borderId="21" xfId="0" applyNumberFormat="1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46" borderId="21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vertical="center"/>
    </xf>
    <xf numFmtId="166" fontId="23" fillId="47" borderId="21" xfId="0" applyNumberFormat="1" applyFont="1" applyFill="1" applyBorder="1" applyAlignment="1">
      <alignment horizontal="left" vertical="center"/>
    </xf>
    <xf numFmtId="165" fontId="23" fillId="47" borderId="21" xfId="0" applyNumberFormat="1" applyFont="1" applyFill="1" applyBorder="1" applyAlignment="1">
      <alignment horizontal="right" vertical="center"/>
    </xf>
    <xf numFmtId="166" fontId="38" fillId="48" borderId="21" xfId="0" applyNumberFormat="1" applyFont="1" applyFill="1" applyBorder="1" applyAlignment="1">
      <alignment horizontal="left" vertical="center"/>
    </xf>
    <xf numFmtId="165" fontId="38" fillId="11" borderId="21" xfId="0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vertical="center"/>
    </xf>
    <xf numFmtId="164" fontId="38" fillId="47" borderId="21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41" borderId="2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167" fontId="38" fillId="0" borderId="21" xfId="0" applyNumberFormat="1" applyFont="1" applyFill="1" applyBorder="1" applyAlignment="1">
      <alignment horizontal="center" vertical="center"/>
    </xf>
    <xf numFmtId="166" fontId="39" fillId="46" borderId="21" xfId="0" applyNumberFormat="1" applyFont="1" applyFill="1" applyBorder="1" applyAlignment="1">
      <alignment horizontal="left" vertical="center"/>
    </xf>
    <xf numFmtId="165" fontId="42" fillId="46" borderId="21" xfId="0" applyNumberFormat="1" applyFont="1" applyFill="1" applyBorder="1" applyAlignment="1">
      <alignment horizontal="right" vertical="center"/>
    </xf>
    <xf numFmtId="0" fontId="39" fillId="46" borderId="21" xfId="0" applyFont="1" applyFill="1" applyBorder="1" applyAlignment="1">
      <alignment vertical="center"/>
    </xf>
    <xf numFmtId="0" fontId="38" fillId="46" borderId="2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40" borderId="21" xfId="0" applyFont="1" applyFill="1" applyBorder="1" applyAlignment="1">
      <alignment horizontal="center" vertical="center"/>
    </xf>
    <xf numFmtId="165" fontId="39" fillId="46" borderId="21" xfId="0" applyNumberFormat="1" applyFont="1" applyFill="1" applyBorder="1" applyAlignment="1">
      <alignment horizontal="right" vertical="center"/>
    </xf>
    <xf numFmtId="49" fontId="31" fillId="47" borderId="0" xfId="0" applyNumberFormat="1" applyFont="1" applyFill="1" applyBorder="1" applyAlignment="1">
      <alignment horizontal="left" vertical="center"/>
    </xf>
    <xf numFmtId="49" fontId="44" fillId="47" borderId="0" xfId="0" applyNumberFormat="1" applyFont="1" applyFill="1" applyBorder="1" applyAlignment="1">
      <alignment horizontal="right" vertical="center"/>
    </xf>
    <xf numFmtId="0" fontId="44" fillId="47" borderId="0" xfId="0" applyFont="1" applyFill="1" applyBorder="1" applyAlignment="1">
      <alignment vertical="center"/>
    </xf>
    <xf numFmtId="0" fontId="38" fillId="45" borderId="21" xfId="0" applyFont="1" applyFill="1" applyBorder="1" applyAlignment="1">
      <alignment horizontal="center" vertical="center"/>
    </xf>
    <xf numFmtId="166" fontId="39" fillId="49" borderId="21" xfId="0" applyNumberFormat="1" applyFont="1" applyFill="1" applyBorder="1" applyAlignment="1">
      <alignment horizontal="left" vertical="center"/>
    </xf>
    <xf numFmtId="165" fontId="39" fillId="49" borderId="21" xfId="0" applyNumberFormat="1" applyFont="1" applyFill="1" applyBorder="1" applyAlignment="1">
      <alignment horizontal="right" vertical="center"/>
    </xf>
    <xf numFmtId="0" fontId="39" fillId="49" borderId="21" xfId="0" applyFont="1" applyFill="1" applyBorder="1" applyAlignment="1">
      <alignment vertical="center"/>
    </xf>
    <xf numFmtId="0" fontId="38" fillId="49" borderId="21" xfId="0" applyFont="1" applyFill="1" applyBorder="1" applyAlignment="1">
      <alignment vertical="center"/>
    </xf>
    <xf numFmtId="0" fontId="25" fillId="47" borderId="0" xfId="0" applyFont="1" applyFill="1" applyBorder="1" applyAlignment="1">
      <alignment vertical="center"/>
    </xf>
    <xf numFmtId="49" fontId="44" fillId="47" borderId="0" xfId="0" applyNumberFormat="1" applyFont="1" applyFill="1" applyBorder="1" applyAlignment="1">
      <alignment horizontal="center" vertical="center"/>
    </xf>
    <xf numFmtId="0" fontId="103" fillId="0" borderId="21" xfId="0" applyFont="1" applyBorder="1" applyAlignment="1">
      <alignment horizontal="left" vertical="center"/>
    </xf>
    <xf numFmtId="0" fontId="38" fillId="44" borderId="2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38" fillId="15" borderId="21" xfId="0" applyFont="1" applyFill="1" applyBorder="1" applyAlignment="1">
      <alignment horizontal="center" vertical="center"/>
    </xf>
    <xf numFmtId="165" fontId="46" fillId="11" borderId="21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right" vertical="center"/>
    </xf>
    <xf numFmtId="0" fontId="46" fillId="47" borderId="21" xfId="0" applyFont="1" applyFill="1" applyBorder="1" applyAlignment="1">
      <alignment vertical="center"/>
    </xf>
    <xf numFmtId="0" fontId="38" fillId="42" borderId="21" xfId="0" applyFont="1" applyFill="1" applyBorder="1" applyAlignment="1">
      <alignment horizontal="center" vertical="center"/>
    </xf>
    <xf numFmtId="0" fontId="38" fillId="47" borderId="21" xfId="0" applyFont="1" applyFill="1" applyBorder="1" applyAlignment="1">
      <alignment horizontal="left" vertical="center"/>
    </xf>
    <xf numFmtId="0" fontId="38" fillId="43" borderId="21" xfId="0" applyFont="1" applyFill="1" applyBorder="1" applyAlignment="1">
      <alignment horizontal="center" vertical="center"/>
    </xf>
    <xf numFmtId="166" fontId="99" fillId="33" borderId="21" xfId="0" applyNumberFormat="1" applyFont="1" applyFill="1" applyBorder="1" applyAlignment="1">
      <alignment horizontal="left" vertical="center"/>
    </xf>
    <xf numFmtId="165" fontId="99" fillId="33" borderId="21" xfId="0" applyNumberFormat="1" applyFont="1" applyFill="1" applyBorder="1" applyAlignment="1">
      <alignment horizontal="right" vertical="center"/>
    </xf>
    <xf numFmtId="165" fontId="99" fillId="47" borderId="21" xfId="0" applyNumberFormat="1" applyFont="1" applyFill="1" applyBorder="1" applyAlignment="1">
      <alignment horizontal="right" vertical="center"/>
    </xf>
    <xf numFmtId="166" fontId="99" fillId="47" borderId="21" xfId="0" applyNumberFormat="1" applyFont="1" applyFill="1" applyBorder="1" applyAlignment="1">
      <alignment horizontal="left" vertical="center"/>
    </xf>
    <xf numFmtId="166" fontId="38" fillId="33" borderId="21" xfId="0" applyNumberFormat="1" applyFont="1" applyFill="1" applyBorder="1" applyAlignment="1">
      <alignment horizontal="left" vertical="center"/>
    </xf>
    <xf numFmtId="165" fontId="38" fillId="33" borderId="21" xfId="0" applyNumberFormat="1" applyFont="1" applyFill="1" applyBorder="1" applyAlignment="1">
      <alignment horizontal="right" vertical="center"/>
    </xf>
    <xf numFmtId="0" fontId="103" fillId="47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2" fillId="46" borderId="21" xfId="0" applyFont="1" applyFill="1" applyBorder="1" applyAlignment="1">
      <alignment vertical="center"/>
    </xf>
    <xf numFmtId="0" fontId="103" fillId="47" borderId="42" xfId="0" applyFont="1" applyFill="1" applyBorder="1" applyAlignment="1">
      <alignment horizontal="left" vertical="center"/>
    </xf>
    <xf numFmtId="0" fontId="96" fillId="0" borderId="21" xfId="0" applyFont="1" applyFill="1" applyBorder="1" applyAlignment="1" applyProtection="1">
      <alignment vertical="top" shrinkToFit="1"/>
      <protection locked="0"/>
    </xf>
    <xf numFmtId="167" fontId="38" fillId="47" borderId="21" xfId="0" applyNumberFormat="1" applyFont="1" applyFill="1" applyBorder="1" applyAlignment="1">
      <alignment horizontal="center" vertical="center"/>
    </xf>
    <xf numFmtId="0" fontId="38" fillId="47" borderId="21" xfId="0" applyFont="1" applyFill="1" applyBorder="1" applyAlignment="1">
      <alignment horizontal="center" vertical="center"/>
    </xf>
    <xf numFmtId="0" fontId="39" fillId="47" borderId="21" xfId="0" applyFont="1" applyFill="1" applyBorder="1" applyAlignment="1">
      <alignment horizontal="center" vertical="center"/>
    </xf>
    <xf numFmtId="0" fontId="42" fillId="47" borderId="21" xfId="0" applyFont="1" applyFill="1" applyBorder="1" applyAlignment="1">
      <alignment vertical="center"/>
    </xf>
    <xf numFmtId="167" fontId="39" fillId="33" borderId="21" xfId="0" applyNumberFormat="1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15" borderId="2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38" fillId="47" borderId="42" xfId="0" applyFont="1" applyFill="1" applyBorder="1" applyAlignment="1">
      <alignment horizontal="left" vertical="center"/>
    </xf>
    <xf numFmtId="0" fontId="99" fillId="33" borderId="21" xfId="0" applyFont="1" applyFill="1" applyBorder="1" applyAlignment="1">
      <alignment vertical="center"/>
    </xf>
    <xf numFmtId="166" fontId="108" fillId="47" borderId="21" xfId="0" applyNumberFormat="1" applyFont="1" applyFill="1" applyBorder="1" applyAlignment="1">
      <alignment horizontal="left" vertical="center"/>
    </xf>
    <xf numFmtId="165" fontId="108" fillId="47" borderId="21" xfId="0" applyNumberFormat="1" applyFont="1" applyFill="1" applyBorder="1" applyAlignment="1">
      <alignment horizontal="right" vertical="center"/>
    </xf>
    <xf numFmtId="0" fontId="103" fillId="33" borderId="21" xfId="0" applyFont="1" applyFill="1" applyBorder="1" applyAlignment="1">
      <alignment vertical="center"/>
    </xf>
    <xf numFmtId="0" fontId="46" fillId="47" borderId="21" xfId="0" applyFont="1" applyFill="1" applyBorder="1" applyAlignment="1">
      <alignment horizontal="left" vertical="center"/>
    </xf>
    <xf numFmtId="166" fontId="38" fillId="0" borderId="21" xfId="0" applyNumberFormat="1" applyFont="1" applyFill="1" applyBorder="1" applyAlignment="1">
      <alignment horizontal="left" vertical="center"/>
    </xf>
    <xf numFmtId="165" fontId="46" fillId="0" borderId="21" xfId="0" applyNumberFormat="1" applyFont="1" applyFill="1" applyBorder="1" applyAlignment="1">
      <alignment horizontal="right" vertical="center"/>
    </xf>
    <xf numFmtId="166" fontId="99" fillId="0" borderId="21" xfId="0" applyNumberFormat="1" applyFont="1" applyFill="1" applyBorder="1" applyAlignment="1">
      <alignment horizontal="left" vertical="center"/>
    </xf>
    <xf numFmtId="165" fontId="99" fillId="0" borderId="21" xfId="0" applyNumberFormat="1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left" vertical="center"/>
    </xf>
    <xf numFmtId="165" fontId="34" fillId="47" borderId="43" xfId="0" applyNumberFormat="1" applyFont="1" applyFill="1" applyBorder="1" applyAlignment="1">
      <alignment horizontal="right" vertical="center"/>
    </xf>
    <xf numFmtId="0" fontId="19" fillId="47" borderId="44" xfId="0" applyFont="1" applyFill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4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65" fontId="44" fillId="0" borderId="45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45" xfId="0" applyNumberFormat="1" applyFont="1" applyFill="1" applyBorder="1" applyAlignment="1">
      <alignment horizontal="right" vertical="center"/>
    </xf>
    <xf numFmtId="165" fontId="34" fillId="47" borderId="45" xfId="0" applyNumberFormat="1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vertical="center"/>
    </xf>
    <xf numFmtId="165" fontId="44" fillId="0" borderId="47" xfId="0" applyNumberFormat="1" applyFont="1" applyBorder="1" applyAlignment="1">
      <alignment horizontal="right" vertical="center"/>
    </xf>
    <xf numFmtId="0" fontId="44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4" fillId="47" borderId="0" xfId="0" applyNumberFormat="1" applyFont="1" applyFill="1" applyBorder="1" applyAlignment="1">
      <alignment horizontal="right" vertical="center"/>
    </xf>
    <xf numFmtId="0" fontId="109" fillId="0" borderId="0" xfId="0" applyFont="1" applyBorder="1" applyAlignment="1">
      <alignment horizontal="left" vertical="center"/>
    </xf>
    <xf numFmtId="165" fontId="44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165" fontId="49" fillId="0" borderId="0" xfId="0" applyNumberFormat="1" applyFont="1" applyBorder="1" applyAlignment="1">
      <alignment horizontal="right" vertical="center"/>
    </xf>
    <xf numFmtId="0" fontId="39" fillId="50" borderId="21" xfId="0" applyFont="1" applyFill="1" applyBorder="1" applyAlignment="1">
      <alignment horizontal="center" textRotation="90"/>
    </xf>
    <xf numFmtId="0" fontId="8" fillId="0" borderId="0" xfId="0" applyFont="1" applyFill="1" applyAlignment="1">
      <alignment/>
    </xf>
    <xf numFmtId="166" fontId="38" fillId="46" borderId="21" xfId="0" applyNumberFormat="1" applyFont="1" applyFill="1" applyBorder="1" applyAlignment="1">
      <alignment horizontal="left" vertical="center"/>
    </xf>
    <xf numFmtId="0" fontId="39" fillId="41" borderId="21" xfId="0" applyFont="1" applyFill="1" applyBorder="1" applyAlignment="1">
      <alignment horizontal="center" vertical="center"/>
    </xf>
    <xf numFmtId="0" fontId="38" fillId="47" borderId="21" xfId="58" applyNumberFormat="1" applyFont="1" applyFill="1" applyBorder="1" applyAlignment="1">
      <alignment horizontal="left" vertical="center"/>
    </xf>
    <xf numFmtId="0" fontId="96" fillId="47" borderId="2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8" fillId="50" borderId="21" xfId="0" applyFont="1" applyFill="1" applyBorder="1" applyAlignment="1">
      <alignment horizontal="center" vertical="center"/>
    </xf>
    <xf numFmtId="165" fontId="14" fillId="34" borderId="0" xfId="51" applyNumberFormat="1" applyFont="1" applyFill="1" applyBorder="1" applyAlignment="1">
      <alignment horizontal="center" vertical="center"/>
      <protection/>
    </xf>
    <xf numFmtId="165" fontId="16" fillId="0" borderId="0" xfId="0" applyNumberFormat="1" applyFont="1" applyFill="1" applyBorder="1" applyAlignment="1">
      <alignment vertical="center"/>
    </xf>
    <xf numFmtId="165" fontId="98" fillId="0" borderId="0" xfId="0" applyNumberFormat="1" applyFont="1" applyFill="1" applyBorder="1" applyAlignment="1">
      <alignment vertical="center"/>
    </xf>
    <xf numFmtId="0" fontId="16" fillId="0" borderId="0" xfId="51" applyFont="1" applyFill="1" applyBorder="1" applyAlignment="1">
      <alignment vertical="center"/>
      <protection/>
    </xf>
    <xf numFmtId="0" fontId="39" fillId="51" borderId="21" xfId="0" applyFont="1" applyFill="1" applyBorder="1" applyAlignment="1">
      <alignment horizontal="center" textRotation="90"/>
    </xf>
    <xf numFmtId="0" fontId="38" fillId="51" borderId="21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48" xfId="0" applyFont="1" applyFill="1" applyBorder="1" applyAlignment="1">
      <alignment vertical="center"/>
    </xf>
    <xf numFmtId="0" fontId="110" fillId="33" borderId="0" xfId="0" applyFont="1" applyFill="1" applyBorder="1" applyAlignment="1">
      <alignment vertical="center"/>
    </xf>
    <xf numFmtId="49" fontId="24" fillId="47" borderId="0" xfId="0" applyNumberFormat="1" applyFont="1" applyFill="1" applyBorder="1" applyAlignment="1">
      <alignment horizontal="left" vertical="center"/>
    </xf>
    <xf numFmtId="49" fontId="53" fillId="47" borderId="0" xfId="0" applyNumberFormat="1" applyFont="1" applyFill="1" applyBorder="1" applyAlignment="1">
      <alignment horizontal="left" vertical="center"/>
    </xf>
    <xf numFmtId="0" fontId="1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164" fontId="24" fillId="47" borderId="0" xfId="0" applyNumberFormat="1" applyFont="1" applyFill="1" applyBorder="1" applyAlignment="1">
      <alignment horizontal="left" vertical="center"/>
    </xf>
    <xf numFmtId="0" fontId="41" fillId="47" borderId="0" xfId="0" applyFont="1" applyFill="1" applyBorder="1" applyAlignment="1">
      <alignment vertical="center"/>
    </xf>
    <xf numFmtId="164" fontId="51" fillId="47" borderId="0" xfId="0" applyNumberFormat="1" applyFont="1" applyFill="1" applyBorder="1" applyAlignment="1">
      <alignment horizontal="right" vertical="center"/>
    </xf>
    <xf numFmtId="0" fontId="53" fillId="47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38" fillId="52" borderId="21" xfId="0" applyFont="1" applyFill="1" applyBorder="1" applyAlignment="1">
      <alignment horizontal="center" vertical="center"/>
    </xf>
    <xf numFmtId="0" fontId="39" fillId="52" borderId="21" xfId="0" applyFont="1" applyFill="1" applyBorder="1" applyAlignment="1">
      <alignment horizontal="center" textRotation="90"/>
    </xf>
    <xf numFmtId="0" fontId="1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6" fontId="39" fillId="53" borderId="21" xfId="0" applyNumberFormat="1" applyFont="1" applyFill="1" applyBorder="1" applyAlignment="1">
      <alignment horizontal="left" vertical="center"/>
    </xf>
    <xf numFmtId="165" fontId="39" fillId="53" borderId="21" xfId="0" applyNumberFormat="1" applyFont="1" applyFill="1" applyBorder="1" applyAlignment="1">
      <alignment horizontal="right" vertical="center"/>
    </xf>
    <xf numFmtId="0" fontId="39" fillId="53" borderId="21" xfId="0" applyFont="1" applyFill="1" applyBorder="1" applyAlignment="1">
      <alignment vertical="center"/>
    </xf>
    <xf numFmtId="0" fontId="38" fillId="53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6" fillId="54" borderId="37" xfId="0" applyFont="1" applyFill="1" applyBorder="1" applyAlignment="1">
      <alignment horizontal="center" vertical="center"/>
    </xf>
    <xf numFmtId="0" fontId="36" fillId="54" borderId="38" xfId="0" applyFont="1" applyFill="1" applyBorder="1" applyAlignment="1">
      <alignment horizontal="center" vertical="center"/>
    </xf>
    <xf numFmtId="0" fontId="36" fillId="54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2" fillId="39" borderId="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339</xdr:row>
      <xdr:rowOff>304800</xdr:rowOff>
    </xdr:from>
    <xdr:to>
      <xdr:col>16</xdr:col>
      <xdr:colOff>47625</xdr:colOff>
      <xdr:row>343</xdr:row>
      <xdr:rowOff>171450</xdr:rowOff>
    </xdr:to>
    <xdr:sp>
      <xdr:nvSpPr>
        <xdr:cNvPr id="1" name="Text Box 54"/>
        <xdr:cNvSpPr txBox="1">
          <a:spLocks noChangeArrowheads="1"/>
        </xdr:cNvSpPr>
      </xdr:nvSpPr>
      <xdr:spPr>
        <a:xfrm flipV="1">
          <a:off x="2152650" y="107937300"/>
          <a:ext cx="15621000" cy="1123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nsolas"/>
              <a:ea typeface="Consolas"/>
              <a:cs typeface="Consolas"/>
            </a:rPr>
            <a:t>Reservierungen für div. Quali + RL-Bewerbe + Senioren sind vorläufig,
</a:t>
          </a:r>
          <a:r>
            <a:rPr lang="en-US" cap="none" sz="1600" b="1" i="0" u="none" baseline="0">
              <a:solidFill>
                <a:srgbClr val="000000"/>
              </a:solidFill>
              <a:latin typeface="Consolas"/>
              <a:ea typeface="Consolas"/>
              <a:cs typeface="Consolas"/>
            </a:rPr>
            <a:t>Die definitive Bestellung ist erst nach dem jeweiligen Nennschluss möglich, weil erst dann abhängig von Nennungsanzahl, Altersgruppen bei Senioren und sinngemäß die Hallen und Termine fixiert werden können.
</a:t>
          </a:r>
          <a:r>
            <a:rPr lang="en-US" cap="none" sz="1600" b="1" i="0" u="none" baseline="0">
              <a:solidFill>
                <a:srgbClr val="000000"/>
              </a:solidFill>
              <a:latin typeface="Consolas"/>
              <a:ea typeface="Consolas"/>
              <a:cs typeface="Consolas"/>
            </a:rPr>
            <a:t>Auch mehrere Termine an einzelnen Spieltagen in einzelnen Hallen (Bahnenpflege) sind möglich bzw. vorgesehen.</a:t>
          </a:r>
        </a:p>
      </xdr:txBody>
    </xdr:sp>
    <xdr:clientData/>
  </xdr:twoCellAnchor>
  <xdr:oneCellAnchor>
    <xdr:from>
      <xdr:col>3</xdr:col>
      <xdr:colOff>0</xdr:colOff>
      <xdr:row>286</xdr:row>
      <xdr:rowOff>0</xdr:rowOff>
    </xdr:from>
    <xdr:ext cx="180975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8896350" y="9097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0975" cy="266700"/>
    <xdr:sp fLocksText="0">
      <xdr:nvSpPr>
        <xdr:cNvPr id="3" name="Textfeld 4"/>
        <xdr:cNvSpPr txBox="1">
          <a:spLocks noChangeArrowheads="1"/>
        </xdr:cNvSpPr>
      </xdr:nvSpPr>
      <xdr:spPr>
        <a:xfrm>
          <a:off x="8896350" y="9097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0975" cy="266700"/>
    <xdr:sp fLocksText="0">
      <xdr:nvSpPr>
        <xdr:cNvPr id="4" name="Textfeld 6"/>
        <xdr:cNvSpPr txBox="1">
          <a:spLocks noChangeArrowheads="1"/>
        </xdr:cNvSpPr>
      </xdr:nvSpPr>
      <xdr:spPr>
        <a:xfrm>
          <a:off x="8896350" y="9097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0975" cy="266700"/>
    <xdr:sp fLocksText="0">
      <xdr:nvSpPr>
        <xdr:cNvPr id="5" name="Textfeld 5"/>
        <xdr:cNvSpPr txBox="1">
          <a:spLocks noChangeArrowheads="1"/>
        </xdr:cNvSpPr>
      </xdr:nvSpPr>
      <xdr:spPr>
        <a:xfrm>
          <a:off x="8896350" y="9097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0975" cy="266700"/>
    <xdr:sp fLocksText="0">
      <xdr:nvSpPr>
        <xdr:cNvPr id="6" name="Textfeld 7"/>
        <xdr:cNvSpPr txBox="1">
          <a:spLocks noChangeArrowheads="1"/>
        </xdr:cNvSpPr>
      </xdr:nvSpPr>
      <xdr:spPr>
        <a:xfrm>
          <a:off x="8896350" y="9097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180975" cy="266700"/>
    <xdr:sp fLocksText="0">
      <xdr:nvSpPr>
        <xdr:cNvPr id="7" name="Textfeld 8"/>
        <xdr:cNvSpPr txBox="1">
          <a:spLocks noChangeArrowheads="1"/>
        </xdr:cNvSpPr>
      </xdr:nvSpPr>
      <xdr:spPr>
        <a:xfrm>
          <a:off x="8896350" y="846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180975" cy="266700"/>
    <xdr:sp fLocksText="0">
      <xdr:nvSpPr>
        <xdr:cNvPr id="8" name="Textfeld 9"/>
        <xdr:cNvSpPr txBox="1">
          <a:spLocks noChangeArrowheads="1"/>
        </xdr:cNvSpPr>
      </xdr:nvSpPr>
      <xdr:spPr>
        <a:xfrm>
          <a:off x="8896350" y="846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180975" cy="266700"/>
    <xdr:sp fLocksText="0">
      <xdr:nvSpPr>
        <xdr:cNvPr id="9" name="Textfeld 10"/>
        <xdr:cNvSpPr txBox="1">
          <a:spLocks noChangeArrowheads="1"/>
        </xdr:cNvSpPr>
      </xdr:nvSpPr>
      <xdr:spPr>
        <a:xfrm>
          <a:off x="8896350" y="846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180975" cy="266700"/>
    <xdr:sp fLocksText="0">
      <xdr:nvSpPr>
        <xdr:cNvPr id="10" name="Textfeld 11"/>
        <xdr:cNvSpPr txBox="1">
          <a:spLocks noChangeArrowheads="1"/>
        </xdr:cNvSpPr>
      </xdr:nvSpPr>
      <xdr:spPr>
        <a:xfrm>
          <a:off x="8896350" y="846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180975" cy="266700"/>
    <xdr:sp fLocksText="0">
      <xdr:nvSpPr>
        <xdr:cNvPr id="11" name="Textfeld 12"/>
        <xdr:cNvSpPr txBox="1">
          <a:spLocks noChangeArrowheads="1"/>
        </xdr:cNvSpPr>
      </xdr:nvSpPr>
      <xdr:spPr>
        <a:xfrm>
          <a:off x="8896350" y="846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showGridLines="0" tabSelected="1" zoomScale="70" zoomScaleNormal="70" zoomScaleSheetLayoutView="25" zoomScalePageLayoutView="0" workbookViewId="0" topLeftCell="A1">
      <pane ySplit="3" topLeftCell="A4" activePane="bottomLeft" state="frozen"/>
      <selection pane="topLeft" activeCell="A1" sqref="A1"/>
      <selection pane="bottomLeft" activeCell="B1" sqref="B1:R1"/>
    </sheetView>
  </sheetViews>
  <sheetFormatPr defaultColWidth="11.421875" defaultRowHeight="12.75"/>
  <cols>
    <col min="1" max="1" width="12.00390625" style="301" customWidth="1"/>
    <col min="2" max="2" width="50.7109375" style="302" customWidth="1"/>
    <col min="3" max="3" width="70.7109375" style="281" customWidth="1"/>
    <col min="4" max="4" width="30.8515625" style="285" customWidth="1"/>
    <col min="5" max="5" width="22.7109375" style="285" customWidth="1"/>
    <col min="6" max="6" width="11.7109375" style="286" customWidth="1"/>
    <col min="7" max="18" width="6.7109375" style="286" customWidth="1"/>
    <col min="19" max="19" width="10.7109375" style="281" customWidth="1"/>
    <col min="20" max="23" width="11.421875" style="334" customWidth="1"/>
    <col min="24" max="16384" width="11.421875" style="281" customWidth="1"/>
  </cols>
  <sheetData>
    <row r="1" spans="1:23" s="118" customFormat="1" ht="49.5" customHeight="1" thickBot="1">
      <c r="A1" s="182" t="s">
        <v>140</v>
      </c>
      <c r="B1" s="344" t="s">
        <v>206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T1" s="214"/>
      <c r="U1" s="214"/>
      <c r="V1" s="214"/>
      <c r="W1" s="214"/>
    </row>
    <row r="2" spans="1:26" s="118" customFormat="1" ht="24.75" customHeight="1">
      <c r="A2" s="183"/>
      <c r="B2" s="184"/>
      <c r="C2" s="184"/>
      <c r="D2" s="185"/>
      <c r="E2" s="185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T2" s="214"/>
      <c r="U2" s="214"/>
      <c r="V2" s="214"/>
      <c r="W2" s="214"/>
      <c r="Z2" s="91"/>
    </row>
    <row r="3" spans="1:26" s="122" customFormat="1" ht="84.75" customHeight="1">
      <c r="A3" s="187"/>
      <c r="B3" s="188" t="s">
        <v>199</v>
      </c>
      <c r="C3" s="188" t="s">
        <v>200</v>
      </c>
      <c r="D3" s="188" t="s">
        <v>184</v>
      </c>
      <c r="E3" s="188" t="s">
        <v>183</v>
      </c>
      <c r="F3" s="189" t="s">
        <v>185</v>
      </c>
      <c r="G3" s="189" t="s">
        <v>186</v>
      </c>
      <c r="H3" s="190" t="s">
        <v>187</v>
      </c>
      <c r="I3" s="191" t="s">
        <v>177</v>
      </c>
      <c r="J3" s="192" t="s">
        <v>166</v>
      </c>
      <c r="K3" s="193" t="s">
        <v>167</v>
      </c>
      <c r="L3" s="194" t="s">
        <v>188</v>
      </c>
      <c r="M3" s="195" t="s">
        <v>265</v>
      </c>
      <c r="N3" s="336" t="s">
        <v>29</v>
      </c>
      <c r="O3" s="196" t="s">
        <v>43</v>
      </c>
      <c r="P3" s="303" t="s">
        <v>205</v>
      </c>
      <c r="Q3" s="197" t="s">
        <v>189</v>
      </c>
      <c r="R3" s="319" t="s">
        <v>190</v>
      </c>
      <c r="T3" s="117"/>
      <c r="U3" s="117"/>
      <c r="V3" s="117"/>
      <c r="W3" s="117"/>
      <c r="Z3" s="136"/>
    </row>
    <row r="4" spans="1:25" s="105" customFormat="1" ht="24.75" customHeight="1">
      <c r="A4" s="198" t="s">
        <v>0</v>
      </c>
      <c r="B4" s="199">
        <v>43344</v>
      </c>
      <c r="C4" s="200" t="s">
        <v>82</v>
      </c>
      <c r="D4" s="201"/>
      <c r="E4" s="201" t="s">
        <v>2</v>
      </c>
      <c r="F4" s="202"/>
      <c r="G4" s="203"/>
      <c r="H4" s="203"/>
      <c r="I4" s="203"/>
      <c r="J4" s="203"/>
      <c r="K4" s="203"/>
      <c r="L4" s="203"/>
      <c r="M4" s="203"/>
      <c r="N4" s="203"/>
      <c r="O4" s="203"/>
      <c r="P4" s="212"/>
      <c r="Q4" s="204"/>
      <c r="R4" s="203"/>
      <c r="T4" s="321" t="s">
        <v>168</v>
      </c>
      <c r="U4" s="322"/>
      <c r="V4" s="322"/>
      <c r="W4" s="322"/>
      <c r="Y4" s="205" t="s">
        <v>159</v>
      </c>
    </row>
    <row r="5" spans="1:25" s="105" customFormat="1" ht="24.75" customHeight="1">
      <c r="A5" s="206">
        <f aca="true" t="shared" si="0" ref="A5:A71">+B5</f>
        <v>43345</v>
      </c>
      <c r="B5" s="207">
        <v>43345</v>
      </c>
      <c r="C5" s="200" t="s">
        <v>82</v>
      </c>
      <c r="D5" s="201"/>
      <c r="E5" s="201" t="s">
        <v>2</v>
      </c>
      <c r="F5" s="202"/>
      <c r="G5" s="203"/>
      <c r="H5" s="203"/>
      <c r="I5" s="203"/>
      <c r="J5" s="203"/>
      <c r="K5" s="203"/>
      <c r="L5" s="203"/>
      <c r="M5" s="203"/>
      <c r="N5" s="203"/>
      <c r="O5" s="203"/>
      <c r="P5" s="212"/>
      <c r="Q5" s="204"/>
      <c r="R5" s="203"/>
      <c r="T5" s="322" t="s">
        <v>4</v>
      </c>
      <c r="U5" s="322">
        <v>8</v>
      </c>
      <c r="V5" s="322"/>
      <c r="W5" s="322"/>
      <c r="Y5" s="91" t="s">
        <v>160</v>
      </c>
    </row>
    <row r="6" spans="1:23" s="91" customFormat="1" ht="24.75" customHeight="1">
      <c r="A6" s="208">
        <f t="shared" si="0"/>
        <v>43346</v>
      </c>
      <c r="B6" s="209">
        <v>43346</v>
      </c>
      <c r="C6" s="200" t="s">
        <v>177</v>
      </c>
      <c r="D6" s="210" t="s">
        <v>323</v>
      </c>
      <c r="E6" s="210" t="s">
        <v>2</v>
      </c>
      <c r="F6" s="211">
        <v>0.7916666666666666</v>
      </c>
      <c r="G6" s="212">
        <v>1</v>
      </c>
      <c r="H6" s="212"/>
      <c r="I6" s="213"/>
      <c r="J6" s="212"/>
      <c r="K6" s="212"/>
      <c r="L6" s="212"/>
      <c r="M6" s="212"/>
      <c r="N6" s="212"/>
      <c r="O6" s="212"/>
      <c r="P6" s="212"/>
      <c r="Q6" s="212"/>
      <c r="R6" s="212"/>
      <c r="S6" s="108"/>
      <c r="T6" s="323" t="s">
        <v>5</v>
      </c>
      <c r="U6" s="323">
        <v>8</v>
      </c>
      <c r="V6" s="323"/>
      <c r="W6" s="323"/>
    </row>
    <row r="7" spans="1:30" s="91" customFormat="1" ht="24.75" customHeight="1">
      <c r="A7" s="208">
        <f t="shared" si="0"/>
        <v>43346</v>
      </c>
      <c r="B7" s="209">
        <v>43346</v>
      </c>
      <c r="C7" s="200" t="s">
        <v>177</v>
      </c>
      <c r="D7" s="210" t="s">
        <v>191</v>
      </c>
      <c r="E7" s="210" t="s">
        <v>163</v>
      </c>
      <c r="F7" s="215">
        <v>0.7916666666666666</v>
      </c>
      <c r="G7" s="212">
        <v>1</v>
      </c>
      <c r="H7" s="212"/>
      <c r="I7" s="213"/>
      <c r="J7" s="212"/>
      <c r="K7" s="212"/>
      <c r="L7" s="212"/>
      <c r="M7" s="212"/>
      <c r="N7" s="212"/>
      <c r="O7" s="212"/>
      <c r="P7" s="212"/>
      <c r="Q7" s="212"/>
      <c r="R7" s="212"/>
      <c r="S7" s="108"/>
      <c r="T7" s="324" t="s">
        <v>105</v>
      </c>
      <c r="U7" s="324">
        <v>8</v>
      </c>
      <c r="V7" s="323"/>
      <c r="W7" s="323"/>
      <c r="Y7" s="105" t="s">
        <v>107</v>
      </c>
      <c r="Z7" s="105"/>
      <c r="AA7" s="105"/>
      <c r="AB7" s="105"/>
      <c r="AC7" s="105"/>
      <c r="AD7" s="105"/>
    </row>
    <row r="8" spans="1:25" s="91" customFormat="1" ht="24.75" customHeight="1">
      <c r="A8" s="216">
        <f t="shared" si="0"/>
        <v>43348</v>
      </c>
      <c r="B8" s="217">
        <v>43348</v>
      </c>
      <c r="C8" s="218" t="s">
        <v>296</v>
      </c>
      <c r="D8" s="219"/>
      <c r="E8" s="219"/>
      <c r="F8" s="215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108"/>
      <c r="T8" s="323" t="s">
        <v>104</v>
      </c>
      <c r="U8" s="323">
        <v>5</v>
      </c>
      <c r="V8" s="323"/>
      <c r="W8" s="323"/>
      <c r="Y8" s="91" t="s">
        <v>108</v>
      </c>
    </row>
    <row r="9" spans="1:23" s="220" customFormat="1" ht="24.75" customHeight="1">
      <c r="A9" s="206">
        <f t="shared" si="0"/>
        <v>43352</v>
      </c>
      <c r="B9" s="207">
        <v>43352</v>
      </c>
      <c r="C9" s="201" t="s">
        <v>177</v>
      </c>
      <c r="D9" s="210" t="s">
        <v>192</v>
      </c>
      <c r="E9" s="210" t="s">
        <v>2</v>
      </c>
      <c r="F9" s="215">
        <v>0.4166666666666667</v>
      </c>
      <c r="G9" s="212">
        <v>1</v>
      </c>
      <c r="H9" s="212"/>
      <c r="I9" s="213"/>
      <c r="J9" s="212"/>
      <c r="K9" s="212"/>
      <c r="L9" s="212"/>
      <c r="M9" s="212"/>
      <c r="N9" s="212"/>
      <c r="O9" s="212"/>
      <c r="P9" s="212"/>
      <c r="Q9" s="212"/>
      <c r="R9" s="212"/>
      <c r="T9" s="214" t="s">
        <v>51</v>
      </c>
      <c r="U9" s="214">
        <v>8</v>
      </c>
      <c r="V9" s="214"/>
      <c r="W9" s="214"/>
    </row>
    <row r="10" spans="1:23" s="108" customFormat="1" ht="24.75" customHeight="1">
      <c r="A10" s="208">
        <f t="shared" si="0"/>
        <v>43353</v>
      </c>
      <c r="B10" s="209">
        <v>43353</v>
      </c>
      <c r="C10" s="221" t="s">
        <v>170</v>
      </c>
      <c r="D10" s="210" t="s">
        <v>207</v>
      </c>
      <c r="E10" s="210" t="s">
        <v>2</v>
      </c>
      <c r="F10" s="215">
        <v>0.8125</v>
      </c>
      <c r="G10" s="212">
        <v>1</v>
      </c>
      <c r="H10" s="22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T10" s="214" t="s">
        <v>52</v>
      </c>
      <c r="U10" s="214">
        <v>8</v>
      </c>
      <c r="V10" s="214"/>
      <c r="W10" s="323"/>
    </row>
    <row r="11" spans="1:23" s="91" customFormat="1" ht="24.75" customHeight="1">
      <c r="A11" s="216">
        <f t="shared" si="0"/>
        <v>43355</v>
      </c>
      <c r="B11" s="223">
        <v>43355</v>
      </c>
      <c r="C11" s="218" t="s">
        <v>297</v>
      </c>
      <c r="D11" s="219"/>
      <c r="E11" s="219"/>
      <c r="F11" s="215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108"/>
      <c r="T11" s="214" t="s">
        <v>53</v>
      </c>
      <c r="U11" s="214">
        <v>7</v>
      </c>
      <c r="V11" s="214"/>
      <c r="W11" s="323"/>
    </row>
    <row r="12" spans="1:26" s="108" customFormat="1" ht="24.75" customHeight="1">
      <c r="A12" s="206">
        <f t="shared" si="0"/>
        <v>43359</v>
      </c>
      <c r="B12" s="207">
        <v>43359</v>
      </c>
      <c r="C12" s="200" t="s">
        <v>170</v>
      </c>
      <c r="D12" s="210" t="s">
        <v>197</v>
      </c>
      <c r="E12" s="210" t="s">
        <v>2</v>
      </c>
      <c r="F12" s="215">
        <v>0.4166666666666667</v>
      </c>
      <c r="G12" s="212">
        <v>1</v>
      </c>
      <c r="H12" s="22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T12" s="323" t="s">
        <v>54</v>
      </c>
      <c r="U12" s="323">
        <v>6</v>
      </c>
      <c r="V12" s="325">
        <f>SUM(U5:U12)</f>
        <v>58</v>
      </c>
      <c r="W12" s="326"/>
      <c r="X12" s="224"/>
      <c r="Y12" s="225"/>
      <c r="Z12" s="226"/>
    </row>
    <row r="13" spans="1:26" s="108" customFormat="1" ht="24.75" customHeight="1">
      <c r="A13" s="206">
        <f t="shared" si="0"/>
        <v>43359</v>
      </c>
      <c r="B13" s="207">
        <v>43359</v>
      </c>
      <c r="C13" s="200" t="s">
        <v>170</v>
      </c>
      <c r="D13" s="210" t="s">
        <v>79</v>
      </c>
      <c r="E13" s="210" t="s">
        <v>25</v>
      </c>
      <c r="F13" s="215">
        <v>0.4166666666666667</v>
      </c>
      <c r="G13" s="212">
        <v>1</v>
      </c>
      <c r="H13" s="22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T13" s="214"/>
      <c r="U13" s="214"/>
      <c r="V13" s="214"/>
      <c r="W13" s="326"/>
      <c r="X13" s="224"/>
      <c r="Y13" s="225"/>
      <c r="Z13" s="226"/>
    </row>
    <row r="14" spans="1:26" s="108" customFormat="1" ht="24.75" customHeight="1">
      <c r="A14" s="208">
        <f t="shared" si="0"/>
        <v>43360</v>
      </c>
      <c r="B14" s="209">
        <v>43360</v>
      </c>
      <c r="C14" s="200" t="s">
        <v>170</v>
      </c>
      <c r="D14" s="210" t="s">
        <v>211</v>
      </c>
      <c r="E14" s="210" t="s">
        <v>163</v>
      </c>
      <c r="F14" s="215">
        <v>0.8125</v>
      </c>
      <c r="G14" s="212">
        <v>2</v>
      </c>
      <c r="H14" s="222"/>
      <c r="I14" s="212"/>
      <c r="J14" s="212"/>
      <c r="K14" s="212"/>
      <c r="L14" s="212"/>
      <c r="M14" s="203"/>
      <c r="N14" s="212"/>
      <c r="O14" s="212"/>
      <c r="P14" s="212"/>
      <c r="Q14" s="212"/>
      <c r="R14" s="212"/>
      <c r="T14" s="321" t="s">
        <v>169</v>
      </c>
      <c r="U14" s="214"/>
      <c r="V14" s="214"/>
      <c r="W14" s="326"/>
      <c r="X14" s="224"/>
      <c r="Y14" s="225"/>
      <c r="Z14" s="226"/>
    </row>
    <row r="15" spans="1:26" s="108" customFormat="1" ht="24.75" customHeight="1">
      <c r="A15" s="208">
        <f t="shared" si="0"/>
        <v>43360</v>
      </c>
      <c r="B15" s="209">
        <v>43360</v>
      </c>
      <c r="C15" s="200" t="s">
        <v>170</v>
      </c>
      <c r="D15" s="210" t="s">
        <v>106</v>
      </c>
      <c r="E15" s="210" t="s">
        <v>25</v>
      </c>
      <c r="F15" s="215">
        <v>0.8125</v>
      </c>
      <c r="G15" s="212">
        <v>2</v>
      </c>
      <c r="H15" s="222"/>
      <c r="I15" s="212"/>
      <c r="J15" s="212"/>
      <c r="K15" s="212"/>
      <c r="L15" s="212"/>
      <c r="M15" s="203"/>
      <c r="N15" s="212"/>
      <c r="O15" s="212"/>
      <c r="P15" s="212"/>
      <c r="Q15" s="212"/>
      <c r="R15" s="212"/>
      <c r="T15" s="323" t="s">
        <v>4</v>
      </c>
      <c r="U15" s="323">
        <v>6</v>
      </c>
      <c r="V15" s="214"/>
      <c r="W15" s="326"/>
      <c r="X15" s="224"/>
      <c r="Y15" s="225"/>
      <c r="Z15" s="226"/>
    </row>
    <row r="16" spans="1:26" s="108" customFormat="1" ht="24.75" customHeight="1">
      <c r="A16" s="228">
        <f t="shared" si="0"/>
        <v>43363</v>
      </c>
      <c r="B16" s="229">
        <v>43363</v>
      </c>
      <c r="C16" s="230" t="s">
        <v>310</v>
      </c>
      <c r="D16" s="231"/>
      <c r="E16" s="231"/>
      <c r="F16" s="215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T16" s="323" t="s">
        <v>5</v>
      </c>
      <c r="U16" s="323">
        <v>8</v>
      </c>
      <c r="V16" s="323"/>
      <c r="W16" s="327"/>
      <c r="X16" s="233"/>
      <c r="Y16" s="225"/>
      <c r="Z16" s="226"/>
    </row>
    <row r="17" spans="1:26" s="108" customFormat="1" ht="24.75" customHeight="1">
      <c r="A17" s="198">
        <f t="shared" si="0"/>
        <v>43365</v>
      </c>
      <c r="B17" s="199">
        <v>43365</v>
      </c>
      <c r="C17" s="234" t="s">
        <v>134</v>
      </c>
      <c r="D17" s="210"/>
      <c r="E17" s="210"/>
      <c r="F17" s="215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320"/>
      <c r="T17" s="324" t="s">
        <v>79</v>
      </c>
      <c r="U17" s="324">
        <v>8</v>
      </c>
      <c r="V17" s="323"/>
      <c r="W17" s="327"/>
      <c r="X17" s="233"/>
      <c r="Y17" s="225"/>
      <c r="Z17" s="226"/>
    </row>
    <row r="18" spans="1:26" s="108" customFormat="1" ht="24.75" customHeight="1">
      <c r="A18" s="206">
        <f t="shared" si="0"/>
        <v>43366</v>
      </c>
      <c r="B18" s="207">
        <v>43366</v>
      </c>
      <c r="C18" s="200" t="s">
        <v>276</v>
      </c>
      <c r="D18" s="210" t="s">
        <v>12</v>
      </c>
      <c r="E18" s="210" t="s">
        <v>2</v>
      </c>
      <c r="F18" s="215">
        <v>0.4166666666666667</v>
      </c>
      <c r="G18" s="212"/>
      <c r="H18" s="212"/>
      <c r="I18" s="212"/>
      <c r="J18" s="212"/>
      <c r="K18" s="212"/>
      <c r="L18" s="235"/>
      <c r="M18" s="212"/>
      <c r="N18" s="212"/>
      <c r="O18" s="212"/>
      <c r="P18" s="212"/>
      <c r="Q18" s="212"/>
      <c r="R18" s="212"/>
      <c r="T18" s="323" t="s">
        <v>104</v>
      </c>
      <c r="U18" s="323">
        <v>5</v>
      </c>
      <c r="W18" s="327"/>
      <c r="X18" s="233"/>
      <c r="Y18" s="225"/>
      <c r="Z18" s="226"/>
    </row>
    <row r="19" spans="1:26" s="236" customFormat="1" ht="24.75" customHeight="1">
      <c r="A19" s="206">
        <f t="shared" si="0"/>
        <v>43366</v>
      </c>
      <c r="B19" s="207">
        <v>43366</v>
      </c>
      <c r="C19" s="200" t="s">
        <v>276</v>
      </c>
      <c r="D19" s="210" t="s">
        <v>11</v>
      </c>
      <c r="E19" s="210" t="s">
        <v>2</v>
      </c>
      <c r="F19" s="215">
        <v>0.4166666666666667</v>
      </c>
      <c r="G19" s="212"/>
      <c r="H19" s="212"/>
      <c r="I19" s="212"/>
      <c r="J19" s="212"/>
      <c r="K19" s="212"/>
      <c r="L19" s="235"/>
      <c r="M19" s="212"/>
      <c r="N19" s="212"/>
      <c r="O19" s="212"/>
      <c r="P19" s="212"/>
      <c r="Q19" s="212"/>
      <c r="R19" s="212"/>
      <c r="S19" s="220"/>
      <c r="T19" s="323" t="s">
        <v>105</v>
      </c>
      <c r="U19" s="323">
        <v>7</v>
      </c>
      <c r="V19" s="323"/>
      <c r="W19" s="327"/>
      <c r="X19" s="233"/>
      <c r="Y19" s="225"/>
      <c r="Z19" s="226"/>
    </row>
    <row r="20" spans="1:26" s="236" customFormat="1" ht="24.75" customHeight="1">
      <c r="A20" s="208">
        <f t="shared" si="0"/>
        <v>43367</v>
      </c>
      <c r="B20" s="209">
        <v>43367</v>
      </c>
      <c r="C20" s="200" t="s">
        <v>83</v>
      </c>
      <c r="D20" s="210"/>
      <c r="E20" s="210" t="s">
        <v>2</v>
      </c>
      <c r="F20" s="215">
        <v>0.75</v>
      </c>
      <c r="G20" s="212">
        <v>1</v>
      </c>
      <c r="H20" s="212"/>
      <c r="I20" s="212"/>
      <c r="J20" s="212"/>
      <c r="K20" s="212"/>
      <c r="L20" s="212"/>
      <c r="M20" s="212"/>
      <c r="N20" s="212"/>
      <c r="O20" s="237"/>
      <c r="P20" s="212"/>
      <c r="Q20" s="212"/>
      <c r="R20" s="212"/>
      <c r="S20" s="220"/>
      <c r="T20" s="323" t="s">
        <v>106</v>
      </c>
      <c r="U20" s="323">
        <v>6</v>
      </c>
      <c r="V20" s="325">
        <f>SUM(U15:U20)</f>
        <v>40</v>
      </c>
      <c r="W20" s="327"/>
      <c r="X20" s="233"/>
      <c r="Y20" s="225"/>
      <c r="Z20" s="226"/>
    </row>
    <row r="21" spans="1:26" s="236" customFormat="1" ht="24.75" customHeight="1">
      <c r="A21" s="208">
        <f t="shared" si="0"/>
        <v>43367</v>
      </c>
      <c r="B21" s="209">
        <v>43367</v>
      </c>
      <c r="C21" s="200" t="s">
        <v>83</v>
      </c>
      <c r="D21" s="210"/>
      <c r="E21" s="210" t="s">
        <v>2</v>
      </c>
      <c r="F21" s="215">
        <v>0.875</v>
      </c>
      <c r="G21" s="212">
        <v>1</v>
      </c>
      <c r="H21" s="212"/>
      <c r="I21" s="212"/>
      <c r="J21" s="212"/>
      <c r="K21" s="212"/>
      <c r="L21" s="212"/>
      <c r="M21" s="212"/>
      <c r="N21" s="212"/>
      <c r="O21" s="237"/>
      <c r="P21" s="212"/>
      <c r="Q21" s="212"/>
      <c r="R21" s="212"/>
      <c r="S21" s="220"/>
      <c r="T21" s="323"/>
      <c r="U21" s="323"/>
      <c r="V21" s="323"/>
      <c r="W21" s="327"/>
      <c r="X21" s="233"/>
      <c r="Y21" s="225"/>
      <c r="Z21" s="226"/>
    </row>
    <row r="22" spans="1:26" s="236" customFormat="1" ht="24.75" customHeight="1">
      <c r="A22" s="208">
        <f>+B22</f>
        <v>43367</v>
      </c>
      <c r="B22" s="209">
        <v>43367</v>
      </c>
      <c r="C22" s="200" t="s">
        <v>83</v>
      </c>
      <c r="D22" s="210"/>
      <c r="E22" s="210" t="s">
        <v>163</v>
      </c>
      <c r="F22" s="215">
        <v>0.75</v>
      </c>
      <c r="G22" s="212">
        <v>1</v>
      </c>
      <c r="H22" s="212"/>
      <c r="I22" s="212"/>
      <c r="J22" s="212"/>
      <c r="K22" s="212"/>
      <c r="L22" s="212"/>
      <c r="M22" s="212"/>
      <c r="N22" s="212"/>
      <c r="O22" s="237"/>
      <c r="P22" s="212"/>
      <c r="Q22" s="212"/>
      <c r="R22" s="212"/>
      <c r="S22" s="220"/>
      <c r="T22" s="321" t="s">
        <v>102</v>
      </c>
      <c r="U22" s="323"/>
      <c r="V22" s="323"/>
      <c r="W22" s="327"/>
      <c r="X22" s="233"/>
      <c r="Y22" s="225"/>
      <c r="Z22" s="226"/>
    </row>
    <row r="23" spans="1:26" s="236" customFormat="1" ht="24.75" customHeight="1">
      <c r="A23" s="208">
        <f>+B23</f>
        <v>43367</v>
      </c>
      <c r="B23" s="209">
        <v>43367</v>
      </c>
      <c r="C23" s="200" t="s">
        <v>83</v>
      </c>
      <c r="D23" s="210"/>
      <c r="E23" s="210" t="s">
        <v>163</v>
      </c>
      <c r="F23" s="215">
        <v>0.875</v>
      </c>
      <c r="G23" s="212">
        <v>1</v>
      </c>
      <c r="H23" s="212"/>
      <c r="I23" s="212"/>
      <c r="J23" s="212"/>
      <c r="K23" s="212"/>
      <c r="L23" s="212"/>
      <c r="M23" s="212"/>
      <c r="N23" s="212"/>
      <c r="O23" s="237"/>
      <c r="P23" s="212"/>
      <c r="Q23" s="212"/>
      <c r="R23" s="212"/>
      <c r="S23" s="220"/>
      <c r="T23" s="323" t="s">
        <v>93</v>
      </c>
      <c r="U23" s="323">
        <v>6</v>
      </c>
      <c r="V23" s="323"/>
      <c r="W23" s="327"/>
      <c r="X23" s="233"/>
      <c r="Y23" s="225"/>
      <c r="Z23" s="226"/>
    </row>
    <row r="24" spans="1:26" s="236" customFormat="1" ht="24.75" customHeight="1">
      <c r="A24" s="208">
        <f t="shared" si="0"/>
        <v>43367</v>
      </c>
      <c r="B24" s="209">
        <v>43367</v>
      </c>
      <c r="C24" s="200" t="s">
        <v>83</v>
      </c>
      <c r="D24" s="210"/>
      <c r="E24" s="210" t="s">
        <v>25</v>
      </c>
      <c r="F24" s="215">
        <v>0.75</v>
      </c>
      <c r="G24" s="212">
        <v>1</v>
      </c>
      <c r="H24" s="212"/>
      <c r="I24" s="212"/>
      <c r="J24" s="212"/>
      <c r="K24" s="212"/>
      <c r="L24" s="212"/>
      <c r="M24" s="212"/>
      <c r="N24" s="212"/>
      <c r="O24" s="237"/>
      <c r="P24" s="212"/>
      <c r="Q24" s="212"/>
      <c r="R24" s="212"/>
      <c r="S24" s="220"/>
      <c r="T24" s="323" t="s">
        <v>101</v>
      </c>
      <c r="U24" s="323">
        <v>5</v>
      </c>
      <c r="V24" s="325">
        <f>SUM(U23:U24)</f>
        <v>11</v>
      </c>
      <c r="W24" s="327"/>
      <c r="X24" s="233"/>
      <c r="Y24" s="225"/>
      <c r="Z24" s="226"/>
    </row>
    <row r="25" spans="1:26" s="236" customFormat="1" ht="24.75" customHeight="1">
      <c r="A25" s="208">
        <f t="shared" si="0"/>
        <v>43367</v>
      </c>
      <c r="B25" s="209">
        <v>43367</v>
      </c>
      <c r="C25" s="200" t="s">
        <v>83</v>
      </c>
      <c r="D25" s="210"/>
      <c r="E25" s="210" t="s">
        <v>25</v>
      </c>
      <c r="F25" s="215">
        <v>0.875</v>
      </c>
      <c r="G25" s="212">
        <v>1</v>
      </c>
      <c r="H25" s="212"/>
      <c r="I25" s="212"/>
      <c r="J25" s="212"/>
      <c r="K25" s="212"/>
      <c r="L25" s="212"/>
      <c r="M25" s="212"/>
      <c r="N25" s="212"/>
      <c r="O25" s="237"/>
      <c r="P25" s="212"/>
      <c r="Q25" s="212"/>
      <c r="R25" s="212"/>
      <c r="S25" s="220"/>
      <c r="W25" s="327"/>
      <c r="X25" s="233"/>
      <c r="Y25" s="225"/>
      <c r="Z25" s="226"/>
    </row>
    <row r="26" spans="1:26" s="236" customFormat="1" ht="24.75" customHeight="1">
      <c r="A26" s="216">
        <f t="shared" si="0"/>
        <v>43369</v>
      </c>
      <c r="B26" s="217">
        <v>43369</v>
      </c>
      <c r="C26" s="218" t="s">
        <v>298</v>
      </c>
      <c r="D26" s="219"/>
      <c r="E26" s="219"/>
      <c r="F26" s="215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20"/>
      <c r="T26" s="321" t="s">
        <v>103</v>
      </c>
      <c r="U26" s="323"/>
      <c r="W26" s="327"/>
      <c r="X26" s="233"/>
      <c r="Y26" s="225"/>
      <c r="Z26" s="226"/>
    </row>
    <row r="27" spans="1:26" s="236" customFormat="1" ht="24.75" customHeight="1">
      <c r="A27" s="198">
        <f t="shared" si="0"/>
        <v>43371</v>
      </c>
      <c r="B27" s="199">
        <v>43371</v>
      </c>
      <c r="C27" s="201" t="s">
        <v>45</v>
      </c>
      <c r="D27" s="201"/>
      <c r="E27" s="201" t="s">
        <v>2</v>
      </c>
      <c r="F27" s="215">
        <v>0.6875</v>
      </c>
      <c r="G27" s="212">
        <v>1</v>
      </c>
      <c r="H27" s="212"/>
      <c r="I27" s="212"/>
      <c r="J27" s="212"/>
      <c r="K27" s="212"/>
      <c r="L27" s="212"/>
      <c r="M27" s="212"/>
      <c r="N27" s="212"/>
      <c r="O27" s="212"/>
      <c r="P27" s="314"/>
      <c r="Q27" s="212"/>
      <c r="R27" s="212"/>
      <c r="S27" s="220"/>
      <c r="T27" s="323" t="s">
        <v>93</v>
      </c>
      <c r="U27" s="323">
        <v>6</v>
      </c>
      <c r="V27" s="323"/>
      <c r="W27" s="327"/>
      <c r="X27" s="233"/>
      <c r="Y27" s="225"/>
      <c r="Z27" s="226"/>
    </row>
    <row r="28" spans="1:26" s="236" customFormat="1" ht="24.75" customHeight="1">
      <c r="A28" s="198">
        <f t="shared" si="0"/>
        <v>43372</v>
      </c>
      <c r="B28" s="199">
        <v>43372</v>
      </c>
      <c r="C28" s="200" t="s">
        <v>208</v>
      </c>
      <c r="D28" s="201"/>
      <c r="E28" s="201" t="s">
        <v>2</v>
      </c>
      <c r="F28" s="215">
        <v>0.4166666666666667</v>
      </c>
      <c r="G28" s="212">
        <v>1</v>
      </c>
      <c r="H28" s="212"/>
      <c r="I28" s="212"/>
      <c r="J28" s="212"/>
      <c r="K28" s="212"/>
      <c r="L28" s="212"/>
      <c r="M28" s="227"/>
      <c r="N28" s="212"/>
      <c r="O28" s="212"/>
      <c r="P28" s="212"/>
      <c r="Q28" s="212"/>
      <c r="R28" s="212"/>
      <c r="S28" s="220"/>
      <c r="T28" s="323" t="s">
        <v>101</v>
      </c>
      <c r="U28" s="323">
        <v>5</v>
      </c>
      <c r="V28" s="325">
        <f>SUM(U27:U28)</f>
        <v>11</v>
      </c>
      <c r="W28" s="327"/>
      <c r="X28" s="233"/>
      <c r="Y28" s="225"/>
      <c r="Z28" s="226"/>
    </row>
    <row r="29" spans="1:26" s="236" customFormat="1" ht="24.75" customHeight="1">
      <c r="A29" s="198">
        <f>+B29</f>
        <v>43372</v>
      </c>
      <c r="B29" s="199">
        <v>43372</v>
      </c>
      <c r="C29" s="200" t="s">
        <v>208</v>
      </c>
      <c r="D29" s="201"/>
      <c r="E29" s="201" t="s">
        <v>163</v>
      </c>
      <c r="F29" s="215">
        <v>0.4166666666666667</v>
      </c>
      <c r="G29" s="212">
        <v>1</v>
      </c>
      <c r="H29" s="212"/>
      <c r="I29" s="212"/>
      <c r="J29" s="212"/>
      <c r="K29" s="212"/>
      <c r="L29" s="212"/>
      <c r="M29" s="227"/>
      <c r="N29" s="212"/>
      <c r="O29" s="212"/>
      <c r="P29" s="212"/>
      <c r="Q29" s="212"/>
      <c r="R29" s="212"/>
      <c r="S29" s="220"/>
      <c r="W29" s="327"/>
      <c r="X29" s="233"/>
      <c r="Y29" s="225"/>
      <c r="Z29" s="226"/>
    </row>
    <row r="30" spans="1:26" s="236" customFormat="1" ht="24.75" customHeight="1">
      <c r="A30" s="198">
        <f>+B30</f>
        <v>43372</v>
      </c>
      <c r="B30" s="199">
        <v>43372</v>
      </c>
      <c r="C30" s="200" t="s">
        <v>208</v>
      </c>
      <c r="D30" s="201"/>
      <c r="E30" s="201" t="s">
        <v>163</v>
      </c>
      <c r="F30" s="215">
        <v>0.5416666666666666</v>
      </c>
      <c r="G30" s="212">
        <v>1</v>
      </c>
      <c r="H30" s="212"/>
      <c r="I30" s="212"/>
      <c r="J30" s="212"/>
      <c r="K30" s="212"/>
      <c r="L30" s="212"/>
      <c r="M30" s="227"/>
      <c r="N30" s="212"/>
      <c r="O30" s="212"/>
      <c r="P30" s="212"/>
      <c r="Q30" s="212"/>
      <c r="R30" s="212"/>
      <c r="S30" s="220"/>
      <c r="T30" s="328" t="s">
        <v>138</v>
      </c>
      <c r="U30" s="329"/>
      <c r="V30" s="328">
        <f>SUM(V5:V28)</f>
        <v>120</v>
      </c>
      <c r="W30" s="327"/>
      <c r="X30" s="233"/>
      <c r="Y30" s="225"/>
      <c r="Z30" s="226"/>
    </row>
    <row r="31" spans="1:26" s="236" customFormat="1" ht="24.75" customHeight="1">
      <c r="A31" s="198">
        <f t="shared" si="0"/>
        <v>43372</v>
      </c>
      <c r="B31" s="199">
        <v>43372</v>
      </c>
      <c r="C31" s="200" t="s">
        <v>208</v>
      </c>
      <c r="D31" s="201"/>
      <c r="E31" s="201" t="s">
        <v>25</v>
      </c>
      <c r="F31" s="215">
        <v>0.4166666666666667</v>
      </c>
      <c r="G31" s="212">
        <v>1</v>
      </c>
      <c r="H31" s="212"/>
      <c r="I31" s="212"/>
      <c r="J31" s="212"/>
      <c r="K31" s="212"/>
      <c r="L31" s="212"/>
      <c r="M31" s="227"/>
      <c r="N31" s="212"/>
      <c r="O31" s="212"/>
      <c r="P31" s="212"/>
      <c r="Q31" s="212"/>
      <c r="R31" s="212"/>
      <c r="S31" s="220"/>
      <c r="W31" s="327"/>
      <c r="X31" s="233"/>
      <c r="Y31" s="225"/>
      <c r="Z31" s="226"/>
    </row>
    <row r="32" spans="1:26" s="236" customFormat="1" ht="24.75" customHeight="1">
      <c r="A32" s="198">
        <f t="shared" si="0"/>
        <v>43372</v>
      </c>
      <c r="B32" s="199">
        <v>43372</v>
      </c>
      <c r="C32" s="200" t="s">
        <v>208</v>
      </c>
      <c r="D32" s="201"/>
      <c r="E32" s="201" t="s">
        <v>25</v>
      </c>
      <c r="F32" s="215">
        <v>0.5416666666666666</v>
      </c>
      <c r="G32" s="212">
        <v>1</v>
      </c>
      <c r="H32" s="212"/>
      <c r="I32" s="212"/>
      <c r="J32" s="212"/>
      <c r="K32" s="212"/>
      <c r="L32" s="212"/>
      <c r="M32" s="227"/>
      <c r="N32" s="212"/>
      <c r="O32" s="212"/>
      <c r="P32" s="212"/>
      <c r="Q32" s="212"/>
      <c r="R32" s="212"/>
      <c r="S32" s="220"/>
      <c r="W32" s="327"/>
      <c r="X32" s="233"/>
      <c r="Y32" s="225"/>
      <c r="Z32" s="226"/>
    </row>
    <row r="33" spans="1:26" s="236" customFormat="1" ht="24.75" customHeight="1">
      <c r="A33" s="206">
        <f t="shared" si="0"/>
        <v>43373</v>
      </c>
      <c r="B33" s="207">
        <v>43373</v>
      </c>
      <c r="C33" s="200" t="s">
        <v>133</v>
      </c>
      <c r="D33" s="210" t="s">
        <v>11</v>
      </c>
      <c r="E33" s="210" t="s">
        <v>2</v>
      </c>
      <c r="F33" s="215">
        <v>0.4166666666666667</v>
      </c>
      <c r="G33" s="212">
        <v>1</v>
      </c>
      <c r="H33" s="212"/>
      <c r="I33" s="212"/>
      <c r="J33" s="212"/>
      <c r="K33" s="212"/>
      <c r="L33" s="235"/>
      <c r="M33" s="212"/>
      <c r="N33" s="212"/>
      <c r="O33" s="212"/>
      <c r="P33" s="212"/>
      <c r="Q33" s="212"/>
      <c r="R33" s="212"/>
      <c r="S33" s="220"/>
      <c r="W33" s="327"/>
      <c r="X33" s="233"/>
      <c r="Y33" s="225"/>
      <c r="Z33" s="226"/>
    </row>
    <row r="34" spans="1:26" s="236" customFormat="1" ht="24.75" customHeight="1">
      <c r="A34" s="208">
        <f t="shared" si="0"/>
        <v>43374</v>
      </c>
      <c r="B34" s="238">
        <v>43374</v>
      </c>
      <c r="C34" s="200" t="s">
        <v>170</v>
      </c>
      <c r="D34" s="210" t="s">
        <v>274</v>
      </c>
      <c r="E34" s="210" t="s">
        <v>2</v>
      </c>
      <c r="F34" s="215">
        <v>0.8125</v>
      </c>
      <c r="G34" s="212">
        <v>3</v>
      </c>
      <c r="H34" s="222"/>
      <c r="I34" s="212"/>
      <c r="J34" s="212"/>
      <c r="K34" s="212"/>
      <c r="L34" s="212"/>
      <c r="M34" s="212"/>
      <c r="N34" s="212"/>
      <c r="O34" s="203"/>
      <c r="P34" s="212"/>
      <c r="Q34" s="212"/>
      <c r="R34" s="212"/>
      <c r="S34" s="220"/>
      <c r="W34" s="327"/>
      <c r="X34" s="233"/>
      <c r="Y34" s="225"/>
      <c r="Z34" s="226"/>
    </row>
    <row r="35" spans="1:26" s="236" customFormat="1" ht="24.75" customHeight="1">
      <c r="A35" s="208">
        <f t="shared" si="0"/>
        <v>43374</v>
      </c>
      <c r="B35" s="238">
        <v>43374</v>
      </c>
      <c r="C35" s="200" t="s">
        <v>170</v>
      </c>
      <c r="D35" s="210" t="s">
        <v>105</v>
      </c>
      <c r="E35" s="210" t="s">
        <v>25</v>
      </c>
      <c r="F35" s="215">
        <v>0.8125</v>
      </c>
      <c r="G35" s="212">
        <v>3</v>
      </c>
      <c r="H35" s="222"/>
      <c r="I35" s="212"/>
      <c r="J35" s="212"/>
      <c r="K35" s="212"/>
      <c r="L35" s="212"/>
      <c r="M35" s="212"/>
      <c r="N35" s="212"/>
      <c r="O35" s="203"/>
      <c r="P35" s="212"/>
      <c r="Q35" s="212"/>
      <c r="R35" s="212"/>
      <c r="S35" s="220"/>
      <c r="W35" s="327"/>
      <c r="X35" s="233"/>
      <c r="Y35" s="225"/>
      <c r="Z35" s="226"/>
    </row>
    <row r="36" spans="1:23" s="91" customFormat="1" ht="24.75" customHeight="1">
      <c r="A36" s="216">
        <f>+B36</f>
        <v>43376</v>
      </c>
      <c r="B36" s="223">
        <v>43376</v>
      </c>
      <c r="C36" s="254" t="s">
        <v>319</v>
      </c>
      <c r="D36" s="219"/>
      <c r="E36" s="219"/>
      <c r="F36" s="20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108"/>
      <c r="T36" s="323"/>
      <c r="U36" s="323"/>
      <c r="V36" s="323"/>
      <c r="W36" s="323"/>
    </row>
    <row r="37" spans="1:23" s="236" customFormat="1" ht="24.75" customHeight="1">
      <c r="A37" s="228">
        <f t="shared" si="0"/>
        <v>43377</v>
      </c>
      <c r="B37" s="229">
        <v>43377</v>
      </c>
      <c r="C37" s="230" t="s">
        <v>311</v>
      </c>
      <c r="D37" s="231"/>
      <c r="E37" s="231"/>
      <c r="F37" s="215"/>
      <c r="G37" s="212"/>
      <c r="H37" s="212"/>
      <c r="I37" s="212"/>
      <c r="J37" s="203"/>
      <c r="K37" s="212"/>
      <c r="L37" s="212"/>
      <c r="M37" s="212"/>
      <c r="N37" s="212"/>
      <c r="O37" s="212"/>
      <c r="P37" s="212"/>
      <c r="Q37" s="212"/>
      <c r="R37" s="212"/>
      <c r="S37" s="220"/>
      <c r="T37" s="323"/>
      <c r="U37" s="323"/>
      <c r="V37" s="323"/>
      <c r="W37" s="323"/>
    </row>
    <row r="38" spans="1:26" s="108" customFormat="1" ht="24.75" customHeight="1">
      <c r="A38" s="339">
        <f>+B38</f>
        <v>43378</v>
      </c>
      <c r="B38" s="340">
        <v>43378</v>
      </c>
      <c r="C38" s="341" t="s">
        <v>285</v>
      </c>
      <c r="D38" s="342"/>
      <c r="E38" s="342"/>
      <c r="F38" s="215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T38" s="323"/>
      <c r="U38" s="323"/>
      <c r="V38" s="323"/>
      <c r="W38" s="327"/>
      <c r="X38" s="233"/>
      <c r="Y38" s="225"/>
      <c r="Z38" s="226"/>
    </row>
    <row r="39" spans="1:22" s="214" customFormat="1" ht="24.75" customHeight="1">
      <c r="A39" s="198">
        <f t="shared" si="0"/>
        <v>43379</v>
      </c>
      <c r="B39" s="199">
        <v>43379</v>
      </c>
      <c r="C39" s="200" t="s">
        <v>208</v>
      </c>
      <c r="D39" s="210"/>
      <c r="E39" s="210" t="s">
        <v>2</v>
      </c>
      <c r="F39" s="215">
        <v>0.4166666666666667</v>
      </c>
      <c r="G39" s="212">
        <v>2</v>
      </c>
      <c r="H39" s="212"/>
      <c r="I39" s="212"/>
      <c r="J39" s="212"/>
      <c r="K39" s="212"/>
      <c r="L39" s="212"/>
      <c r="M39" s="227"/>
      <c r="N39" s="212"/>
      <c r="O39" s="203"/>
      <c r="P39" s="212"/>
      <c r="Q39" s="212"/>
      <c r="R39" s="212"/>
      <c r="T39" s="103"/>
      <c r="V39" s="323"/>
    </row>
    <row r="40" spans="1:18" s="214" customFormat="1" ht="24.75" customHeight="1">
      <c r="A40" s="198">
        <f t="shared" si="0"/>
        <v>43379</v>
      </c>
      <c r="B40" s="199">
        <v>43379</v>
      </c>
      <c r="C40" s="200" t="s">
        <v>208</v>
      </c>
      <c r="D40" s="210"/>
      <c r="E40" s="210" t="s">
        <v>163</v>
      </c>
      <c r="F40" s="215">
        <v>0.4166666666666667</v>
      </c>
      <c r="G40" s="212">
        <v>2</v>
      </c>
      <c r="H40" s="212"/>
      <c r="I40" s="212"/>
      <c r="J40" s="212"/>
      <c r="K40" s="212"/>
      <c r="L40" s="212"/>
      <c r="M40" s="227"/>
      <c r="N40" s="212"/>
      <c r="O40" s="203"/>
      <c r="P40" s="212"/>
      <c r="Q40" s="212"/>
      <c r="R40" s="212"/>
    </row>
    <row r="41" spans="1:18" s="214" customFormat="1" ht="24.75" customHeight="1">
      <c r="A41" s="198">
        <f t="shared" si="0"/>
        <v>43379</v>
      </c>
      <c r="B41" s="199">
        <v>43379</v>
      </c>
      <c r="C41" s="200" t="s">
        <v>208</v>
      </c>
      <c r="D41" s="210"/>
      <c r="E41" s="210" t="s">
        <v>163</v>
      </c>
      <c r="F41" s="215">
        <v>0.5416666666666666</v>
      </c>
      <c r="G41" s="212">
        <v>2</v>
      </c>
      <c r="H41" s="203"/>
      <c r="I41" s="212"/>
      <c r="J41" s="212"/>
      <c r="K41" s="212"/>
      <c r="L41" s="212"/>
      <c r="M41" s="227"/>
      <c r="N41" s="212"/>
      <c r="O41" s="203"/>
      <c r="P41" s="212"/>
      <c r="Q41" s="212"/>
      <c r="R41" s="212"/>
    </row>
    <row r="42" spans="1:18" s="214" customFormat="1" ht="24.75" customHeight="1">
      <c r="A42" s="198">
        <f>+B42</f>
        <v>43379</v>
      </c>
      <c r="B42" s="199">
        <v>43379</v>
      </c>
      <c r="C42" s="200" t="s">
        <v>208</v>
      </c>
      <c r="D42" s="210"/>
      <c r="E42" s="210" t="s">
        <v>25</v>
      </c>
      <c r="F42" s="215">
        <v>0.4166666666666667</v>
      </c>
      <c r="G42" s="212">
        <v>2</v>
      </c>
      <c r="H42" s="203"/>
      <c r="I42" s="212"/>
      <c r="J42" s="212"/>
      <c r="K42" s="212"/>
      <c r="L42" s="212"/>
      <c r="M42" s="227"/>
      <c r="N42" s="212"/>
      <c r="O42" s="203"/>
      <c r="P42" s="212"/>
      <c r="Q42" s="212"/>
      <c r="R42" s="212"/>
    </row>
    <row r="43" spans="1:18" s="214" customFormat="1" ht="24.75" customHeight="1">
      <c r="A43" s="198">
        <f t="shared" si="0"/>
        <v>43379</v>
      </c>
      <c r="B43" s="199">
        <v>43379</v>
      </c>
      <c r="C43" s="200" t="s">
        <v>208</v>
      </c>
      <c r="D43" s="210"/>
      <c r="E43" s="210" t="s">
        <v>25</v>
      </c>
      <c r="F43" s="215">
        <v>0.5416666666666666</v>
      </c>
      <c r="G43" s="212">
        <v>2</v>
      </c>
      <c r="H43" s="212"/>
      <c r="I43" s="212"/>
      <c r="J43" s="212"/>
      <c r="K43" s="212"/>
      <c r="L43" s="212"/>
      <c r="M43" s="227"/>
      <c r="N43" s="212"/>
      <c r="O43" s="203"/>
      <c r="P43" s="212"/>
      <c r="Q43" s="212"/>
      <c r="R43" s="212"/>
    </row>
    <row r="44" spans="1:18" s="214" customFormat="1" ht="24.75" customHeight="1">
      <c r="A44" s="206">
        <f t="shared" si="0"/>
        <v>43380</v>
      </c>
      <c r="B44" s="207">
        <v>43380</v>
      </c>
      <c r="C44" s="200" t="s">
        <v>177</v>
      </c>
      <c r="D44" s="210" t="s">
        <v>197</v>
      </c>
      <c r="E44" s="210" t="s">
        <v>2</v>
      </c>
      <c r="F44" s="215">
        <v>0.4166666666666667</v>
      </c>
      <c r="G44" s="212">
        <v>2</v>
      </c>
      <c r="H44" s="212"/>
      <c r="I44" s="213"/>
      <c r="J44" s="212"/>
      <c r="K44" s="212"/>
      <c r="L44" s="212"/>
      <c r="M44" s="212"/>
      <c r="N44" s="212"/>
      <c r="O44" s="203"/>
      <c r="P44" s="212"/>
      <c r="Q44" s="212"/>
      <c r="R44" s="212"/>
    </row>
    <row r="45" spans="1:18" s="214" customFormat="1" ht="24.75" customHeight="1">
      <c r="A45" s="206">
        <f t="shared" si="0"/>
        <v>43380</v>
      </c>
      <c r="B45" s="207">
        <v>43380</v>
      </c>
      <c r="C45" s="200" t="s">
        <v>177</v>
      </c>
      <c r="D45" s="210" t="s">
        <v>105</v>
      </c>
      <c r="E45" s="210" t="s">
        <v>25</v>
      </c>
      <c r="F45" s="215">
        <v>0.4166666666666667</v>
      </c>
      <c r="G45" s="212">
        <v>2</v>
      </c>
      <c r="H45" s="212"/>
      <c r="I45" s="213"/>
      <c r="J45" s="212"/>
      <c r="K45" s="212"/>
      <c r="L45" s="212"/>
      <c r="M45" s="212"/>
      <c r="N45" s="212"/>
      <c r="O45" s="212"/>
      <c r="P45" s="212"/>
      <c r="Q45" s="212"/>
      <c r="R45" s="212"/>
    </row>
    <row r="46" spans="1:23" s="220" customFormat="1" ht="24.75" customHeight="1">
      <c r="A46" s="208">
        <f t="shared" si="0"/>
        <v>43381</v>
      </c>
      <c r="B46" s="209">
        <v>43381</v>
      </c>
      <c r="C46" s="200" t="s">
        <v>177</v>
      </c>
      <c r="D46" s="210" t="s">
        <v>191</v>
      </c>
      <c r="E46" s="210" t="s">
        <v>2</v>
      </c>
      <c r="F46" s="215">
        <v>0.7916666666666666</v>
      </c>
      <c r="G46" s="212">
        <v>2</v>
      </c>
      <c r="H46" s="212"/>
      <c r="I46" s="213"/>
      <c r="J46" s="212"/>
      <c r="K46" s="212"/>
      <c r="L46" s="212"/>
      <c r="M46" s="212"/>
      <c r="N46" s="212"/>
      <c r="O46" s="212"/>
      <c r="P46" s="212"/>
      <c r="Q46" s="212"/>
      <c r="R46" s="212"/>
      <c r="T46" s="214"/>
      <c r="U46" s="214"/>
      <c r="V46" s="214"/>
      <c r="W46" s="214"/>
    </row>
    <row r="47" spans="1:23" s="220" customFormat="1" ht="24.75" customHeight="1">
      <c r="A47" s="208">
        <f t="shared" si="0"/>
        <v>43381</v>
      </c>
      <c r="B47" s="209">
        <v>43381</v>
      </c>
      <c r="C47" s="200" t="s">
        <v>177</v>
      </c>
      <c r="D47" s="210" t="s">
        <v>196</v>
      </c>
      <c r="E47" s="210" t="s">
        <v>163</v>
      </c>
      <c r="F47" s="215">
        <v>0.7916666666666666</v>
      </c>
      <c r="G47" s="212">
        <v>2</v>
      </c>
      <c r="H47" s="212"/>
      <c r="I47" s="213"/>
      <c r="J47" s="212"/>
      <c r="K47" s="212"/>
      <c r="L47" s="212"/>
      <c r="M47" s="212"/>
      <c r="N47" s="212"/>
      <c r="O47" s="212"/>
      <c r="P47" s="212"/>
      <c r="Q47" s="212"/>
      <c r="R47" s="212"/>
      <c r="T47" s="214"/>
      <c r="U47" s="214"/>
      <c r="V47" s="214"/>
      <c r="W47" s="214"/>
    </row>
    <row r="48" spans="1:23" s="220" customFormat="1" ht="24.75" customHeight="1">
      <c r="A48" s="208">
        <f t="shared" si="0"/>
        <v>43381</v>
      </c>
      <c r="B48" s="209">
        <v>43381</v>
      </c>
      <c r="C48" s="200" t="s">
        <v>177</v>
      </c>
      <c r="D48" s="210" t="s">
        <v>52</v>
      </c>
      <c r="E48" s="210" t="s">
        <v>25</v>
      </c>
      <c r="F48" s="215">
        <v>0.7916666666666666</v>
      </c>
      <c r="G48" s="212">
        <v>2</v>
      </c>
      <c r="H48" s="212"/>
      <c r="I48" s="213"/>
      <c r="J48" s="212"/>
      <c r="K48" s="212"/>
      <c r="L48" s="212"/>
      <c r="M48" s="212"/>
      <c r="N48" s="212"/>
      <c r="O48" s="212"/>
      <c r="P48" s="212"/>
      <c r="Q48" s="212"/>
      <c r="R48" s="212"/>
      <c r="T48" s="214"/>
      <c r="U48" s="214"/>
      <c r="V48" s="214"/>
      <c r="W48" s="214"/>
    </row>
    <row r="49" spans="1:26" s="108" customFormat="1" ht="24.75" customHeight="1">
      <c r="A49" s="228">
        <f t="shared" si="0"/>
        <v>43384</v>
      </c>
      <c r="B49" s="229">
        <v>43384</v>
      </c>
      <c r="C49" s="230" t="s">
        <v>312</v>
      </c>
      <c r="D49" s="231"/>
      <c r="E49" s="231"/>
      <c r="F49" s="215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T49" s="323"/>
      <c r="U49" s="323"/>
      <c r="V49" s="323"/>
      <c r="W49" s="327"/>
      <c r="X49" s="233"/>
      <c r="Y49" s="225"/>
      <c r="Z49" s="226"/>
    </row>
    <row r="50" spans="1:26" s="108" customFormat="1" ht="24.75" customHeight="1">
      <c r="A50" s="198">
        <f t="shared" si="0"/>
        <v>43385</v>
      </c>
      <c r="B50" s="199">
        <v>43385</v>
      </c>
      <c r="C50" s="201" t="s">
        <v>45</v>
      </c>
      <c r="D50" s="201"/>
      <c r="E50" s="201" t="s">
        <v>2</v>
      </c>
      <c r="F50" s="215">
        <v>0.6875</v>
      </c>
      <c r="G50" s="212">
        <v>2</v>
      </c>
      <c r="H50" s="212"/>
      <c r="I50" s="212"/>
      <c r="J50" s="212"/>
      <c r="K50" s="212"/>
      <c r="L50" s="212"/>
      <c r="M50" s="212"/>
      <c r="N50" s="212"/>
      <c r="O50" s="212"/>
      <c r="P50" s="314"/>
      <c r="Q50" s="212"/>
      <c r="R50" s="212"/>
      <c r="T50" s="323"/>
      <c r="U50" s="323"/>
      <c r="V50" s="323"/>
      <c r="W50" s="327"/>
      <c r="X50" s="233"/>
      <c r="Y50" s="225"/>
      <c r="Z50" s="226"/>
    </row>
    <row r="51" spans="1:26" s="91" customFormat="1" ht="24.75" customHeight="1">
      <c r="A51" s="198">
        <f t="shared" si="0"/>
        <v>43386</v>
      </c>
      <c r="B51" s="199">
        <v>43386</v>
      </c>
      <c r="C51" s="200" t="s">
        <v>83</v>
      </c>
      <c r="D51" s="210"/>
      <c r="E51" s="210" t="s">
        <v>2</v>
      </c>
      <c r="F51" s="215">
        <v>0.4166666666666667</v>
      </c>
      <c r="G51" s="212">
        <v>2</v>
      </c>
      <c r="H51" s="212"/>
      <c r="I51" s="212"/>
      <c r="J51" s="212"/>
      <c r="K51" s="212"/>
      <c r="L51" s="212"/>
      <c r="M51" s="203"/>
      <c r="N51" s="212"/>
      <c r="O51" s="237"/>
      <c r="P51" s="212"/>
      <c r="Q51" s="212"/>
      <c r="R51" s="212"/>
      <c r="S51" s="108"/>
      <c r="T51" s="214"/>
      <c r="U51" s="330"/>
      <c r="V51" s="330"/>
      <c r="W51" s="327"/>
      <c r="X51" s="239"/>
      <c r="Y51" s="240"/>
      <c r="Z51" s="226"/>
    </row>
    <row r="52" spans="1:26" s="91" customFormat="1" ht="24.75" customHeight="1">
      <c r="A52" s="198">
        <f t="shared" si="0"/>
        <v>43386</v>
      </c>
      <c r="B52" s="199">
        <v>43386</v>
      </c>
      <c r="C52" s="200" t="s">
        <v>83</v>
      </c>
      <c r="D52" s="210"/>
      <c r="E52" s="210" t="s">
        <v>163</v>
      </c>
      <c r="F52" s="215">
        <v>0.4166666666666667</v>
      </c>
      <c r="G52" s="212">
        <v>2</v>
      </c>
      <c r="H52" s="212"/>
      <c r="I52" s="212"/>
      <c r="J52" s="212"/>
      <c r="K52" s="212"/>
      <c r="L52" s="212"/>
      <c r="M52" s="203"/>
      <c r="N52" s="212"/>
      <c r="O52" s="237"/>
      <c r="P52" s="212"/>
      <c r="Q52" s="212"/>
      <c r="R52" s="212"/>
      <c r="S52" s="108"/>
      <c r="T52" s="214"/>
      <c r="U52" s="330"/>
      <c r="V52" s="330"/>
      <c r="W52" s="327"/>
      <c r="X52" s="239"/>
      <c r="Y52" s="240"/>
      <c r="Z52" s="226"/>
    </row>
    <row r="53" spans="1:26" s="91" customFormat="1" ht="24.75" customHeight="1">
      <c r="A53" s="198">
        <f t="shared" si="0"/>
        <v>43386</v>
      </c>
      <c r="B53" s="199">
        <v>43386</v>
      </c>
      <c r="C53" s="200" t="s">
        <v>83</v>
      </c>
      <c r="D53" s="210"/>
      <c r="E53" s="210" t="s">
        <v>163</v>
      </c>
      <c r="F53" s="215">
        <v>0.5416666666666666</v>
      </c>
      <c r="G53" s="212">
        <v>2</v>
      </c>
      <c r="H53" s="212"/>
      <c r="I53" s="212"/>
      <c r="J53" s="212"/>
      <c r="K53" s="212"/>
      <c r="L53" s="212"/>
      <c r="M53" s="203"/>
      <c r="N53" s="212"/>
      <c r="O53" s="237"/>
      <c r="P53" s="212"/>
      <c r="Q53" s="212"/>
      <c r="R53" s="212"/>
      <c r="S53" s="108"/>
      <c r="T53" s="214"/>
      <c r="U53" s="330"/>
      <c r="V53" s="330"/>
      <c r="W53" s="327"/>
      <c r="X53" s="239"/>
      <c r="Y53" s="240"/>
      <c r="Z53" s="226"/>
    </row>
    <row r="54" spans="1:26" s="91" customFormat="1" ht="24.75" customHeight="1">
      <c r="A54" s="198">
        <f>+B54</f>
        <v>43386</v>
      </c>
      <c r="B54" s="199">
        <v>43386</v>
      </c>
      <c r="C54" s="200" t="s">
        <v>83</v>
      </c>
      <c r="D54" s="210"/>
      <c r="E54" s="210" t="s">
        <v>25</v>
      </c>
      <c r="F54" s="215">
        <v>0.4166666666666667</v>
      </c>
      <c r="G54" s="212">
        <v>2</v>
      </c>
      <c r="H54" s="212"/>
      <c r="I54" s="212"/>
      <c r="J54" s="212"/>
      <c r="K54" s="212"/>
      <c r="L54" s="212"/>
      <c r="M54" s="203"/>
      <c r="N54" s="212"/>
      <c r="O54" s="237"/>
      <c r="P54" s="212"/>
      <c r="Q54" s="212"/>
      <c r="R54" s="212"/>
      <c r="S54" s="108"/>
      <c r="T54" s="214"/>
      <c r="U54" s="330"/>
      <c r="V54" s="330"/>
      <c r="W54" s="327"/>
      <c r="X54" s="239"/>
      <c r="Y54" s="240"/>
      <c r="Z54" s="226"/>
    </row>
    <row r="55" spans="1:26" s="91" customFormat="1" ht="24.75" customHeight="1">
      <c r="A55" s="198">
        <f t="shared" si="0"/>
        <v>43386</v>
      </c>
      <c r="B55" s="199">
        <v>43386</v>
      </c>
      <c r="C55" s="200" t="s">
        <v>83</v>
      </c>
      <c r="D55" s="210"/>
      <c r="E55" s="210" t="s">
        <v>25</v>
      </c>
      <c r="F55" s="215">
        <v>0.5416666666666666</v>
      </c>
      <c r="G55" s="212">
        <v>2</v>
      </c>
      <c r="H55" s="212"/>
      <c r="I55" s="212"/>
      <c r="J55" s="212"/>
      <c r="K55" s="212"/>
      <c r="L55" s="212"/>
      <c r="M55" s="203"/>
      <c r="N55" s="212"/>
      <c r="O55" s="237"/>
      <c r="P55" s="212"/>
      <c r="Q55" s="212"/>
      <c r="R55" s="212"/>
      <c r="S55" s="108"/>
      <c r="T55" s="214"/>
      <c r="U55" s="330"/>
      <c r="V55" s="330"/>
      <c r="W55" s="327"/>
      <c r="X55" s="239"/>
      <c r="Y55" s="240"/>
      <c r="Z55" s="226"/>
    </row>
    <row r="56" spans="1:23" s="236" customFormat="1" ht="24.75" customHeight="1">
      <c r="A56" s="206">
        <f>+B56</f>
        <v>43387</v>
      </c>
      <c r="B56" s="207">
        <v>43387</v>
      </c>
      <c r="C56" s="200" t="s">
        <v>170</v>
      </c>
      <c r="D56" s="210" t="s">
        <v>197</v>
      </c>
      <c r="E56" s="210" t="s">
        <v>2</v>
      </c>
      <c r="F56" s="215">
        <v>0.4166666666666667</v>
      </c>
      <c r="G56" s="212">
        <v>2</v>
      </c>
      <c r="H56" s="22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20"/>
      <c r="T56" s="323"/>
      <c r="U56" s="323"/>
      <c r="V56" s="323"/>
      <c r="W56" s="323"/>
    </row>
    <row r="57" spans="1:23" s="236" customFormat="1" ht="24.75" customHeight="1">
      <c r="A57" s="206">
        <f t="shared" si="0"/>
        <v>43387</v>
      </c>
      <c r="B57" s="207">
        <v>43387</v>
      </c>
      <c r="C57" s="200" t="s">
        <v>170</v>
      </c>
      <c r="D57" s="210" t="s">
        <v>79</v>
      </c>
      <c r="E57" s="210" t="s">
        <v>25</v>
      </c>
      <c r="F57" s="215">
        <v>0.4166666666666667</v>
      </c>
      <c r="G57" s="212">
        <v>2</v>
      </c>
      <c r="H57" s="22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20"/>
      <c r="T57" s="323"/>
      <c r="U57" s="323"/>
      <c r="V57" s="323"/>
      <c r="W57" s="323"/>
    </row>
    <row r="58" spans="1:23" s="236" customFormat="1" ht="24.75" customHeight="1">
      <c r="A58" s="208">
        <f t="shared" si="0"/>
        <v>43388</v>
      </c>
      <c r="B58" s="209">
        <v>43388</v>
      </c>
      <c r="C58" s="200" t="s">
        <v>193</v>
      </c>
      <c r="D58" s="241"/>
      <c r="E58" s="210" t="s">
        <v>2</v>
      </c>
      <c r="F58" s="215">
        <v>0.75</v>
      </c>
      <c r="G58" s="212">
        <v>1</v>
      </c>
      <c r="H58" s="212"/>
      <c r="I58" s="212"/>
      <c r="J58" s="203"/>
      <c r="K58" s="212"/>
      <c r="L58" s="212"/>
      <c r="M58" s="227"/>
      <c r="N58" s="212"/>
      <c r="O58" s="212"/>
      <c r="P58" s="212"/>
      <c r="Q58" s="212"/>
      <c r="R58" s="212"/>
      <c r="S58" s="220"/>
      <c r="T58" s="323"/>
      <c r="U58" s="323"/>
      <c r="V58" s="323"/>
      <c r="W58" s="323"/>
    </row>
    <row r="59" spans="1:23" s="236" customFormat="1" ht="24.75" customHeight="1">
      <c r="A59" s="208">
        <f t="shared" si="0"/>
        <v>43388</v>
      </c>
      <c r="B59" s="209">
        <v>43388</v>
      </c>
      <c r="C59" s="200" t="s">
        <v>193</v>
      </c>
      <c r="D59" s="241"/>
      <c r="E59" s="210" t="s">
        <v>2</v>
      </c>
      <c r="F59" s="215">
        <v>0.875</v>
      </c>
      <c r="G59" s="212">
        <v>1</v>
      </c>
      <c r="H59" s="212"/>
      <c r="I59" s="212"/>
      <c r="J59" s="203"/>
      <c r="K59" s="212"/>
      <c r="L59" s="212"/>
      <c r="M59" s="227"/>
      <c r="N59" s="212"/>
      <c r="O59" s="212"/>
      <c r="P59" s="212"/>
      <c r="Q59" s="212"/>
      <c r="R59" s="212"/>
      <c r="S59" s="220"/>
      <c r="T59" s="323"/>
      <c r="U59" s="323"/>
      <c r="V59" s="323"/>
      <c r="W59" s="323"/>
    </row>
    <row r="60" spans="1:23" s="236" customFormat="1" ht="24.75" customHeight="1">
      <c r="A60" s="208">
        <f>+B60</f>
        <v>43388</v>
      </c>
      <c r="B60" s="209">
        <v>43388</v>
      </c>
      <c r="C60" s="200" t="s">
        <v>193</v>
      </c>
      <c r="D60" s="241"/>
      <c r="E60" s="210" t="s">
        <v>163</v>
      </c>
      <c r="F60" s="215">
        <v>0.75</v>
      </c>
      <c r="G60" s="212">
        <v>1</v>
      </c>
      <c r="H60" s="212"/>
      <c r="I60" s="212"/>
      <c r="J60" s="203"/>
      <c r="K60" s="212"/>
      <c r="L60" s="212"/>
      <c r="M60" s="227"/>
      <c r="N60" s="212"/>
      <c r="O60" s="212"/>
      <c r="P60" s="212"/>
      <c r="Q60" s="212"/>
      <c r="R60" s="212"/>
      <c r="S60" s="220"/>
      <c r="T60" s="323"/>
      <c r="U60" s="323"/>
      <c r="V60" s="323"/>
      <c r="W60" s="323"/>
    </row>
    <row r="61" spans="1:23" s="236" customFormat="1" ht="24.75" customHeight="1">
      <c r="A61" s="208">
        <f>+B61</f>
        <v>43388</v>
      </c>
      <c r="B61" s="209">
        <v>43388</v>
      </c>
      <c r="C61" s="200" t="s">
        <v>193</v>
      </c>
      <c r="D61" s="241"/>
      <c r="E61" s="210" t="s">
        <v>163</v>
      </c>
      <c r="F61" s="215">
        <v>0.875</v>
      </c>
      <c r="G61" s="212">
        <v>1</v>
      </c>
      <c r="H61" s="212"/>
      <c r="I61" s="212"/>
      <c r="J61" s="203"/>
      <c r="K61" s="212"/>
      <c r="L61" s="212"/>
      <c r="M61" s="227"/>
      <c r="N61" s="212"/>
      <c r="O61" s="212"/>
      <c r="P61" s="212"/>
      <c r="Q61" s="212"/>
      <c r="R61" s="212"/>
      <c r="S61" s="220"/>
      <c r="T61" s="323"/>
      <c r="U61" s="323"/>
      <c r="V61" s="323"/>
      <c r="W61" s="323"/>
    </row>
    <row r="62" spans="1:23" s="236" customFormat="1" ht="24.75" customHeight="1">
      <c r="A62" s="208">
        <f t="shared" si="0"/>
        <v>43388</v>
      </c>
      <c r="B62" s="209">
        <v>43388</v>
      </c>
      <c r="C62" s="200" t="s">
        <v>193</v>
      </c>
      <c r="D62" s="241"/>
      <c r="E62" s="210" t="s">
        <v>25</v>
      </c>
      <c r="F62" s="215">
        <v>0.75</v>
      </c>
      <c r="G62" s="212">
        <v>1</v>
      </c>
      <c r="H62" s="212"/>
      <c r="I62" s="212"/>
      <c r="J62" s="203"/>
      <c r="K62" s="212"/>
      <c r="L62" s="212"/>
      <c r="M62" s="227"/>
      <c r="N62" s="212"/>
      <c r="O62" s="212"/>
      <c r="P62" s="212"/>
      <c r="Q62" s="212"/>
      <c r="R62" s="212"/>
      <c r="S62" s="220"/>
      <c r="T62" s="323"/>
      <c r="U62" s="323"/>
      <c r="V62" s="323"/>
      <c r="W62" s="323"/>
    </row>
    <row r="63" spans="1:23" s="236" customFormat="1" ht="24.75" customHeight="1">
      <c r="A63" s="208">
        <f t="shared" si="0"/>
        <v>43388</v>
      </c>
      <c r="B63" s="209">
        <v>43388</v>
      </c>
      <c r="C63" s="200" t="s">
        <v>193</v>
      </c>
      <c r="D63" s="241"/>
      <c r="E63" s="210" t="s">
        <v>25</v>
      </c>
      <c r="F63" s="215">
        <v>0.875</v>
      </c>
      <c r="G63" s="212">
        <v>1</v>
      </c>
      <c r="H63" s="212"/>
      <c r="I63" s="212"/>
      <c r="J63" s="203"/>
      <c r="K63" s="212"/>
      <c r="L63" s="212"/>
      <c r="M63" s="227"/>
      <c r="N63" s="212"/>
      <c r="O63" s="212"/>
      <c r="P63" s="212"/>
      <c r="Q63" s="212"/>
      <c r="R63" s="212"/>
      <c r="S63" s="220"/>
      <c r="T63" s="323"/>
      <c r="U63" s="323"/>
      <c r="V63" s="323"/>
      <c r="W63" s="323"/>
    </row>
    <row r="64" spans="1:23" s="91" customFormat="1" ht="24.75" customHeight="1">
      <c r="A64" s="216">
        <f>+B64</f>
        <v>43390</v>
      </c>
      <c r="B64" s="223">
        <v>43390</v>
      </c>
      <c r="C64" s="254" t="s">
        <v>299</v>
      </c>
      <c r="D64" s="219"/>
      <c r="E64" s="219"/>
      <c r="F64" s="20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108"/>
      <c r="T64" s="323"/>
      <c r="U64" s="323"/>
      <c r="V64" s="323"/>
      <c r="W64" s="323"/>
    </row>
    <row r="65" spans="1:26" s="108" customFormat="1" ht="24.75" customHeight="1">
      <c r="A65" s="339">
        <f>+B65</f>
        <v>43391</v>
      </c>
      <c r="B65" s="340">
        <v>43391</v>
      </c>
      <c r="C65" s="341" t="s">
        <v>287</v>
      </c>
      <c r="D65" s="342"/>
      <c r="E65" s="342"/>
      <c r="F65" s="215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T65" s="323"/>
      <c r="U65" s="323"/>
      <c r="V65" s="323"/>
      <c r="W65" s="327"/>
      <c r="X65" s="233"/>
      <c r="Y65" s="225"/>
      <c r="Z65" s="226"/>
    </row>
    <row r="66" spans="1:26" s="91" customFormat="1" ht="24.75" customHeight="1">
      <c r="A66" s="198">
        <f t="shared" si="0"/>
        <v>43393</v>
      </c>
      <c r="B66" s="199">
        <v>43393</v>
      </c>
      <c r="C66" s="200" t="s">
        <v>84</v>
      </c>
      <c r="D66" s="210"/>
      <c r="E66" s="210" t="s">
        <v>201</v>
      </c>
      <c r="F66" s="215"/>
      <c r="G66" s="212"/>
      <c r="H66" s="212"/>
      <c r="I66" s="212"/>
      <c r="J66" s="212"/>
      <c r="K66" s="212"/>
      <c r="L66" s="235"/>
      <c r="M66" s="212"/>
      <c r="N66" s="212"/>
      <c r="O66" s="212"/>
      <c r="P66" s="212"/>
      <c r="Q66" s="212"/>
      <c r="R66" s="212"/>
      <c r="S66" s="108"/>
      <c r="T66" s="331"/>
      <c r="U66" s="330"/>
      <c r="V66" s="330"/>
      <c r="W66" s="326"/>
      <c r="X66" s="233"/>
      <c r="Y66" s="225"/>
      <c r="Z66" s="226"/>
    </row>
    <row r="67" spans="1:26" s="91" customFormat="1" ht="24.75" customHeight="1">
      <c r="A67" s="198">
        <f t="shared" si="0"/>
        <v>43393</v>
      </c>
      <c r="B67" s="199">
        <v>43393</v>
      </c>
      <c r="C67" s="200" t="s">
        <v>85</v>
      </c>
      <c r="D67" s="210"/>
      <c r="E67" s="210" t="s">
        <v>201</v>
      </c>
      <c r="F67" s="215"/>
      <c r="G67" s="212"/>
      <c r="H67" s="212"/>
      <c r="I67" s="212"/>
      <c r="J67" s="212"/>
      <c r="K67" s="212"/>
      <c r="L67" s="235"/>
      <c r="M67" s="212"/>
      <c r="N67" s="212"/>
      <c r="O67" s="212"/>
      <c r="P67" s="212"/>
      <c r="Q67" s="212"/>
      <c r="R67" s="212"/>
      <c r="S67" s="108"/>
      <c r="T67" s="331"/>
      <c r="U67" s="330"/>
      <c r="V67" s="330"/>
      <c r="W67" s="326"/>
      <c r="X67" s="233"/>
      <c r="Y67" s="225"/>
      <c r="Z67" s="226"/>
    </row>
    <row r="68" spans="1:23" s="91" customFormat="1" ht="24.75" customHeight="1">
      <c r="A68" s="245">
        <f t="shared" si="0"/>
        <v>43394</v>
      </c>
      <c r="B68" s="246">
        <v>43394</v>
      </c>
      <c r="C68" s="200" t="s">
        <v>86</v>
      </c>
      <c r="D68" s="210"/>
      <c r="E68" s="210" t="s">
        <v>201</v>
      </c>
      <c r="F68" s="215"/>
      <c r="G68" s="212"/>
      <c r="H68" s="212"/>
      <c r="I68" s="212"/>
      <c r="J68" s="212"/>
      <c r="K68" s="212"/>
      <c r="L68" s="235"/>
      <c r="M68" s="212"/>
      <c r="N68" s="212"/>
      <c r="O68" s="212"/>
      <c r="P68" s="212"/>
      <c r="Q68" s="212"/>
      <c r="R68" s="212"/>
      <c r="S68" s="108"/>
      <c r="T68" s="323"/>
      <c r="U68" s="323"/>
      <c r="V68" s="323"/>
      <c r="W68" s="323"/>
    </row>
    <row r="69" spans="1:23" s="91" customFormat="1" ht="24.75" customHeight="1">
      <c r="A69" s="245">
        <f t="shared" si="0"/>
        <v>43394</v>
      </c>
      <c r="B69" s="246">
        <v>43394</v>
      </c>
      <c r="C69" s="200" t="s">
        <v>87</v>
      </c>
      <c r="D69" s="210"/>
      <c r="E69" s="210" t="s">
        <v>201</v>
      </c>
      <c r="F69" s="215"/>
      <c r="G69" s="212"/>
      <c r="H69" s="212"/>
      <c r="I69" s="212"/>
      <c r="J69" s="212"/>
      <c r="K69" s="212"/>
      <c r="L69" s="235"/>
      <c r="M69" s="212"/>
      <c r="N69" s="212"/>
      <c r="O69" s="212"/>
      <c r="P69" s="212"/>
      <c r="Q69" s="212"/>
      <c r="R69" s="212"/>
      <c r="S69" s="108"/>
      <c r="T69" s="323"/>
      <c r="U69" s="323"/>
      <c r="V69" s="323"/>
      <c r="W69" s="323"/>
    </row>
    <row r="70" spans="1:23" s="91" customFormat="1" ht="24.75" customHeight="1">
      <c r="A70" s="208">
        <f t="shared" si="0"/>
        <v>43395</v>
      </c>
      <c r="B70" s="209">
        <v>43395</v>
      </c>
      <c r="C70" s="200" t="s">
        <v>170</v>
      </c>
      <c r="D70" s="210" t="s">
        <v>209</v>
      </c>
      <c r="E70" s="210" t="s">
        <v>2</v>
      </c>
      <c r="F70" s="215">
        <v>0.8125</v>
      </c>
      <c r="G70" s="212">
        <v>4</v>
      </c>
      <c r="H70" s="22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108"/>
      <c r="T70" s="323"/>
      <c r="U70" s="323"/>
      <c r="V70" s="323"/>
      <c r="W70" s="323"/>
    </row>
    <row r="71" spans="1:23" s="91" customFormat="1" ht="24.75" customHeight="1">
      <c r="A71" s="208">
        <f t="shared" si="0"/>
        <v>43395</v>
      </c>
      <c r="B71" s="209">
        <v>43395</v>
      </c>
      <c r="C71" s="200" t="s">
        <v>170</v>
      </c>
      <c r="D71" s="210" t="s">
        <v>104</v>
      </c>
      <c r="E71" s="210" t="s">
        <v>25</v>
      </c>
      <c r="F71" s="215">
        <v>0.8125</v>
      </c>
      <c r="G71" s="212">
        <v>4</v>
      </c>
      <c r="H71" s="22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108"/>
      <c r="T71" s="323"/>
      <c r="U71" s="323"/>
      <c r="V71" s="323"/>
      <c r="W71" s="323"/>
    </row>
    <row r="72" spans="1:26" s="108" customFormat="1" ht="24.75" customHeight="1">
      <c r="A72" s="339">
        <f>+B72</f>
        <v>43398</v>
      </c>
      <c r="B72" s="340">
        <v>43398</v>
      </c>
      <c r="C72" s="341" t="s">
        <v>286</v>
      </c>
      <c r="D72" s="342"/>
      <c r="E72" s="342"/>
      <c r="F72" s="215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T72" s="323"/>
      <c r="U72" s="323"/>
      <c r="V72" s="323"/>
      <c r="W72" s="327"/>
      <c r="X72" s="233"/>
      <c r="Y72" s="225"/>
      <c r="Z72" s="226"/>
    </row>
    <row r="73" spans="1:23" s="91" customFormat="1" ht="24.75" customHeight="1">
      <c r="A73" s="228">
        <f aca="true" t="shared" si="1" ref="A73:A139">+B73</f>
        <v>43399</v>
      </c>
      <c r="B73" s="229">
        <v>43399</v>
      </c>
      <c r="C73" s="230" t="s">
        <v>313</v>
      </c>
      <c r="D73" s="231"/>
      <c r="E73" s="231"/>
      <c r="F73" s="215"/>
      <c r="G73" s="212"/>
      <c r="H73" s="203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108"/>
      <c r="T73" s="323"/>
      <c r="U73" s="323"/>
      <c r="V73" s="323"/>
      <c r="W73" s="323"/>
    </row>
    <row r="74" spans="1:23" s="91" customFormat="1" ht="24.75" customHeight="1">
      <c r="A74" s="245">
        <f t="shared" si="1"/>
        <v>43399</v>
      </c>
      <c r="B74" s="246">
        <v>43399</v>
      </c>
      <c r="C74" s="200" t="s">
        <v>242</v>
      </c>
      <c r="D74" s="201"/>
      <c r="E74" s="210" t="s">
        <v>25</v>
      </c>
      <c r="F74" s="215">
        <v>0.4166666666666667</v>
      </c>
      <c r="G74" s="212">
        <v>1</v>
      </c>
      <c r="H74" s="212"/>
      <c r="I74" s="203"/>
      <c r="J74" s="212"/>
      <c r="K74" s="212"/>
      <c r="L74" s="212"/>
      <c r="M74" s="212"/>
      <c r="N74" s="335"/>
      <c r="O74" s="212"/>
      <c r="P74" s="212"/>
      <c r="Q74" s="212"/>
      <c r="R74" s="212"/>
      <c r="S74" s="108"/>
      <c r="T74" s="323"/>
      <c r="U74" s="323"/>
      <c r="V74" s="323"/>
      <c r="W74" s="323"/>
    </row>
    <row r="75" spans="1:23" s="91" customFormat="1" ht="24.75" customHeight="1">
      <c r="A75" s="245">
        <f>+B75</f>
        <v>43399</v>
      </c>
      <c r="B75" s="246">
        <v>43399</v>
      </c>
      <c r="C75" s="251" t="s">
        <v>322</v>
      </c>
      <c r="D75" s="201"/>
      <c r="E75" s="210"/>
      <c r="F75" s="215"/>
      <c r="G75" s="212"/>
      <c r="H75" s="212"/>
      <c r="I75" s="203"/>
      <c r="J75" s="212"/>
      <c r="K75" s="212"/>
      <c r="L75" s="212"/>
      <c r="M75" s="212"/>
      <c r="N75" s="212"/>
      <c r="O75" s="212"/>
      <c r="P75" s="212"/>
      <c r="Q75" s="204"/>
      <c r="R75" s="212"/>
      <c r="S75" s="108"/>
      <c r="T75" s="323"/>
      <c r="U75" s="323"/>
      <c r="V75" s="323"/>
      <c r="W75" s="323"/>
    </row>
    <row r="76" spans="1:26" s="91" customFormat="1" ht="24.75" customHeight="1">
      <c r="A76" s="198">
        <f>+B76</f>
        <v>43400</v>
      </c>
      <c r="B76" s="199">
        <v>43400</v>
      </c>
      <c r="C76" s="251" t="s">
        <v>322</v>
      </c>
      <c r="D76" s="210"/>
      <c r="E76" s="210"/>
      <c r="F76" s="2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04"/>
      <c r="R76" s="212"/>
      <c r="S76" s="108"/>
      <c r="T76" s="331"/>
      <c r="U76" s="330"/>
      <c r="V76" s="330"/>
      <c r="W76" s="326"/>
      <c r="X76" s="233"/>
      <c r="Y76" s="225"/>
      <c r="Z76" s="226"/>
    </row>
    <row r="77" spans="1:23" s="91" customFormat="1" ht="24.75" customHeight="1">
      <c r="A77" s="245">
        <f t="shared" si="1"/>
        <v>43401</v>
      </c>
      <c r="B77" s="247">
        <v>43401</v>
      </c>
      <c r="C77" s="200" t="s">
        <v>242</v>
      </c>
      <c r="D77" s="200"/>
      <c r="E77" s="210" t="s">
        <v>25</v>
      </c>
      <c r="F77" s="215">
        <v>0.4166666666666667</v>
      </c>
      <c r="G77" s="212">
        <v>2</v>
      </c>
      <c r="H77" s="212"/>
      <c r="I77" s="212"/>
      <c r="J77" s="212"/>
      <c r="K77" s="212"/>
      <c r="L77" s="212"/>
      <c r="M77" s="212"/>
      <c r="N77" s="335"/>
      <c r="O77" s="203"/>
      <c r="P77" s="212"/>
      <c r="Q77" s="212"/>
      <c r="R77" s="212"/>
      <c r="S77" s="108"/>
      <c r="T77" s="323"/>
      <c r="U77" s="323"/>
      <c r="V77" s="323"/>
      <c r="W77" s="323"/>
    </row>
    <row r="78" spans="1:23" s="108" customFormat="1" ht="24.75" customHeight="1">
      <c r="A78" s="208">
        <f t="shared" si="1"/>
        <v>43402</v>
      </c>
      <c r="B78" s="209">
        <v>43402</v>
      </c>
      <c r="C78" s="200" t="s">
        <v>177</v>
      </c>
      <c r="D78" s="210" t="s">
        <v>269</v>
      </c>
      <c r="E78" s="210" t="s">
        <v>2</v>
      </c>
      <c r="F78" s="215">
        <v>0.7916666666666666</v>
      </c>
      <c r="G78" s="212">
        <v>3</v>
      </c>
      <c r="H78" s="203"/>
      <c r="I78" s="213"/>
      <c r="J78" s="212"/>
      <c r="K78" s="212"/>
      <c r="L78" s="212"/>
      <c r="M78" s="212"/>
      <c r="N78" s="212"/>
      <c r="O78" s="212"/>
      <c r="P78" s="212"/>
      <c r="Q78" s="212"/>
      <c r="R78" s="212"/>
      <c r="T78" s="214"/>
      <c r="U78" s="214"/>
      <c r="V78" s="214"/>
      <c r="W78" s="214"/>
    </row>
    <row r="79" spans="1:23" s="108" customFormat="1" ht="24.75" customHeight="1">
      <c r="A79" s="208">
        <f t="shared" si="1"/>
        <v>43402</v>
      </c>
      <c r="B79" s="209">
        <v>43402</v>
      </c>
      <c r="C79" s="200" t="s">
        <v>177</v>
      </c>
      <c r="D79" s="210" t="s">
        <v>191</v>
      </c>
      <c r="E79" s="210" t="s">
        <v>163</v>
      </c>
      <c r="F79" s="215">
        <v>0.7916666666666666</v>
      </c>
      <c r="G79" s="212">
        <v>3</v>
      </c>
      <c r="H79" s="203"/>
      <c r="I79" s="213"/>
      <c r="J79" s="212"/>
      <c r="K79" s="212"/>
      <c r="L79" s="212"/>
      <c r="M79" s="212"/>
      <c r="N79" s="212"/>
      <c r="O79" s="212"/>
      <c r="P79" s="212"/>
      <c r="Q79" s="212"/>
      <c r="R79" s="212"/>
      <c r="T79" s="214"/>
      <c r="U79" s="214"/>
      <c r="V79" s="214"/>
      <c r="W79" s="214"/>
    </row>
    <row r="80" spans="1:23" s="108" customFormat="1" ht="24.75" customHeight="1">
      <c r="A80" s="208">
        <f t="shared" si="1"/>
        <v>43402</v>
      </c>
      <c r="B80" s="209">
        <v>43402</v>
      </c>
      <c r="C80" s="200" t="s">
        <v>177</v>
      </c>
      <c r="D80" s="210" t="s">
        <v>51</v>
      </c>
      <c r="E80" s="210" t="s">
        <v>25</v>
      </c>
      <c r="F80" s="215">
        <v>0.7916666666666666</v>
      </c>
      <c r="G80" s="212">
        <v>3</v>
      </c>
      <c r="H80" s="203"/>
      <c r="I80" s="213"/>
      <c r="J80" s="212"/>
      <c r="K80" s="212"/>
      <c r="L80" s="212"/>
      <c r="M80" s="212"/>
      <c r="N80" s="212"/>
      <c r="O80" s="212"/>
      <c r="P80" s="212"/>
      <c r="Q80" s="212"/>
      <c r="R80" s="212"/>
      <c r="T80" s="214"/>
      <c r="U80" s="214"/>
      <c r="V80" s="214"/>
      <c r="W80" s="214"/>
    </row>
    <row r="81" spans="1:23" s="108" customFormat="1" ht="24.75" customHeight="1">
      <c r="A81" s="245">
        <f t="shared" si="1"/>
        <v>43405</v>
      </c>
      <c r="B81" s="246">
        <v>43405</v>
      </c>
      <c r="C81" s="200" t="s">
        <v>142</v>
      </c>
      <c r="D81" s="210"/>
      <c r="E81" s="210"/>
      <c r="F81" s="215"/>
      <c r="G81" s="212"/>
      <c r="H81" s="212"/>
      <c r="I81" s="212"/>
      <c r="J81" s="212"/>
      <c r="K81" s="212"/>
      <c r="L81" s="212"/>
      <c r="M81" s="203"/>
      <c r="N81" s="212"/>
      <c r="O81" s="212"/>
      <c r="P81" s="212"/>
      <c r="Q81" s="212"/>
      <c r="R81" s="212"/>
      <c r="T81" s="214"/>
      <c r="U81" s="214"/>
      <c r="V81" s="214"/>
      <c r="W81" s="214"/>
    </row>
    <row r="82" spans="1:23" s="108" customFormat="1" ht="24.75" customHeight="1">
      <c r="A82" s="249">
        <f t="shared" si="1"/>
        <v>43407</v>
      </c>
      <c r="B82" s="250">
        <v>43407</v>
      </c>
      <c r="C82" s="200" t="s">
        <v>282</v>
      </c>
      <c r="D82" s="210"/>
      <c r="E82" s="210" t="s">
        <v>283</v>
      </c>
      <c r="F82" s="215"/>
      <c r="G82" s="212"/>
      <c r="H82" s="212"/>
      <c r="I82" s="212"/>
      <c r="J82" s="212"/>
      <c r="K82" s="212"/>
      <c r="L82" s="212"/>
      <c r="M82" s="212"/>
      <c r="N82" s="335"/>
      <c r="O82" s="212"/>
      <c r="P82" s="212"/>
      <c r="Q82" s="212"/>
      <c r="R82" s="212"/>
      <c r="T82" s="214"/>
      <c r="U82" s="214"/>
      <c r="V82" s="214"/>
      <c r="W82" s="214"/>
    </row>
    <row r="83" spans="1:23" s="108" customFormat="1" ht="24.75" customHeight="1">
      <c r="A83" s="249">
        <f t="shared" si="1"/>
        <v>43407</v>
      </c>
      <c r="B83" s="250">
        <v>43407</v>
      </c>
      <c r="C83" s="251" t="s">
        <v>161</v>
      </c>
      <c r="D83" s="210"/>
      <c r="E83" s="210"/>
      <c r="F83" s="215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04"/>
      <c r="R83" s="212"/>
      <c r="T83" s="214"/>
      <c r="U83" s="214"/>
      <c r="V83" s="214"/>
      <c r="W83" s="214"/>
    </row>
    <row r="84" spans="1:23" s="108" customFormat="1" ht="24.75" customHeight="1">
      <c r="A84" s="206">
        <f t="shared" si="1"/>
        <v>43408</v>
      </c>
      <c r="B84" s="207">
        <v>43408</v>
      </c>
      <c r="C84" s="200" t="str">
        <f>+C82</f>
        <v>BLM Jugend</v>
      </c>
      <c r="D84" s="210"/>
      <c r="E84" s="210" t="s">
        <v>283</v>
      </c>
      <c r="F84" s="215"/>
      <c r="G84" s="212"/>
      <c r="H84" s="212"/>
      <c r="I84" s="212"/>
      <c r="J84" s="212"/>
      <c r="K84" s="212"/>
      <c r="L84" s="212"/>
      <c r="M84" s="212"/>
      <c r="N84" s="335"/>
      <c r="O84" s="212"/>
      <c r="P84" s="212"/>
      <c r="Q84" s="212"/>
      <c r="R84" s="212"/>
      <c r="T84" s="214"/>
      <c r="U84" s="214"/>
      <c r="V84" s="214"/>
      <c r="W84" s="214"/>
    </row>
    <row r="85" spans="1:23" s="108" customFormat="1" ht="24.75" customHeight="1">
      <c r="A85" s="206">
        <f t="shared" si="1"/>
        <v>43408</v>
      </c>
      <c r="B85" s="207">
        <v>43408</v>
      </c>
      <c r="C85" s="251" t="str">
        <f>+C83</f>
        <v>Städtevergleichskampf Senioren Wien vs. München</v>
      </c>
      <c r="D85" s="210"/>
      <c r="E85" s="210"/>
      <c r="F85" s="215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04"/>
      <c r="R85" s="212"/>
      <c r="T85" s="214"/>
      <c r="U85" s="214"/>
      <c r="V85" s="214"/>
      <c r="W85" s="214"/>
    </row>
    <row r="86" spans="1:23" s="108" customFormat="1" ht="24.75" customHeight="1">
      <c r="A86" s="208">
        <f t="shared" si="1"/>
        <v>43409</v>
      </c>
      <c r="B86" s="209">
        <v>43409</v>
      </c>
      <c r="C86" s="200" t="s">
        <v>170</v>
      </c>
      <c r="D86" s="210" t="s">
        <v>274</v>
      </c>
      <c r="E86" s="210" t="s">
        <v>2</v>
      </c>
      <c r="F86" s="215">
        <v>0.8125</v>
      </c>
      <c r="G86" s="212">
        <v>5</v>
      </c>
      <c r="H86" s="222"/>
      <c r="I86" s="203"/>
      <c r="J86" s="212"/>
      <c r="K86" s="212"/>
      <c r="L86" s="212"/>
      <c r="M86" s="212"/>
      <c r="N86" s="212"/>
      <c r="O86" s="212"/>
      <c r="P86" s="212"/>
      <c r="Q86" s="212"/>
      <c r="R86" s="212"/>
      <c r="T86" s="214"/>
      <c r="U86" s="214"/>
      <c r="V86" s="214"/>
      <c r="W86" s="214"/>
    </row>
    <row r="87" spans="1:23" s="108" customFormat="1" ht="24.75" customHeight="1">
      <c r="A87" s="208">
        <f t="shared" si="1"/>
        <v>43409</v>
      </c>
      <c r="B87" s="209">
        <v>43409</v>
      </c>
      <c r="C87" s="200" t="s">
        <v>170</v>
      </c>
      <c r="D87" s="210" t="s">
        <v>105</v>
      </c>
      <c r="E87" s="210" t="s">
        <v>163</v>
      </c>
      <c r="F87" s="215">
        <v>0.8125</v>
      </c>
      <c r="G87" s="212">
        <v>5</v>
      </c>
      <c r="H87" s="222"/>
      <c r="I87" s="203"/>
      <c r="J87" s="212"/>
      <c r="K87" s="212"/>
      <c r="L87" s="212"/>
      <c r="M87" s="212"/>
      <c r="N87" s="212"/>
      <c r="O87" s="212"/>
      <c r="P87" s="212"/>
      <c r="Q87" s="212"/>
      <c r="R87" s="212"/>
      <c r="T87" s="214"/>
      <c r="U87" s="214"/>
      <c r="V87" s="214"/>
      <c r="W87" s="214"/>
    </row>
    <row r="88" spans="1:23" s="108" customFormat="1" ht="24.75" customHeight="1">
      <c r="A88" s="216">
        <f t="shared" si="1"/>
        <v>43411</v>
      </c>
      <c r="B88" s="223">
        <v>43411</v>
      </c>
      <c r="C88" s="218" t="s">
        <v>300</v>
      </c>
      <c r="D88" s="219"/>
      <c r="E88" s="219"/>
      <c r="F88" s="215"/>
      <c r="G88" s="212"/>
      <c r="H88" s="212"/>
      <c r="I88" s="203"/>
      <c r="J88" s="212"/>
      <c r="K88" s="212"/>
      <c r="L88" s="212"/>
      <c r="M88" s="212"/>
      <c r="N88" s="212"/>
      <c r="O88" s="212"/>
      <c r="P88" s="212"/>
      <c r="Q88" s="212"/>
      <c r="R88" s="212"/>
      <c r="T88" s="214"/>
      <c r="U88" s="214"/>
      <c r="V88" s="214"/>
      <c r="W88" s="214"/>
    </row>
    <row r="89" spans="1:26" s="108" customFormat="1" ht="24.75" customHeight="1">
      <c r="A89" s="339">
        <f t="shared" si="1"/>
        <v>43412</v>
      </c>
      <c r="B89" s="340">
        <v>43412</v>
      </c>
      <c r="C89" s="341" t="s">
        <v>288</v>
      </c>
      <c r="D89" s="342"/>
      <c r="E89" s="342"/>
      <c r="F89" s="215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T89" s="323"/>
      <c r="U89" s="323"/>
      <c r="V89" s="323"/>
      <c r="W89" s="327"/>
      <c r="X89" s="233"/>
      <c r="Y89" s="225"/>
      <c r="Z89" s="226"/>
    </row>
    <row r="90" spans="1:23" s="108" customFormat="1" ht="24.75" customHeight="1">
      <c r="A90" s="249">
        <f t="shared" si="1"/>
        <v>43414</v>
      </c>
      <c r="B90" s="250">
        <v>43414</v>
      </c>
      <c r="C90" s="200" t="s">
        <v>74</v>
      </c>
      <c r="D90" s="200" t="s">
        <v>88</v>
      </c>
      <c r="E90" s="210" t="s">
        <v>201</v>
      </c>
      <c r="F90" s="215"/>
      <c r="G90" s="212"/>
      <c r="H90" s="212"/>
      <c r="I90" s="212"/>
      <c r="J90" s="212"/>
      <c r="K90" s="212"/>
      <c r="L90" s="212"/>
      <c r="M90" s="212"/>
      <c r="N90" s="212"/>
      <c r="O90" s="237"/>
      <c r="P90" s="212"/>
      <c r="Q90" s="212"/>
      <c r="R90" s="212"/>
      <c r="T90" s="214"/>
      <c r="U90" s="214"/>
      <c r="V90" s="214"/>
      <c r="W90" s="214"/>
    </row>
    <row r="91" spans="1:23" s="108" customFormat="1" ht="24.75" customHeight="1">
      <c r="A91" s="249">
        <f t="shared" si="1"/>
        <v>43414</v>
      </c>
      <c r="B91" s="250">
        <v>43414</v>
      </c>
      <c r="C91" s="200" t="s">
        <v>74</v>
      </c>
      <c r="D91" s="200" t="s">
        <v>162</v>
      </c>
      <c r="E91" s="210" t="s">
        <v>201</v>
      </c>
      <c r="F91" s="215"/>
      <c r="G91" s="212"/>
      <c r="H91" s="212"/>
      <c r="I91" s="212"/>
      <c r="J91" s="212"/>
      <c r="K91" s="212"/>
      <c r="L91" s="212"/>
      <c r="M91" s="212"/>
      <c r="N91" s="212"/>
      <c r="O91" s="237"/>
      <c r="P91" s="212"/>
      <c r="Q91" s="212"/>
      <c r="R91" s="212"/>
      <c r="T91" s="214"/>
      <c r="U91" s="214"/>
      <c r="V91" s="214"/>
      <c r="W91" s="214"/>
    </row>
    <row r="92" spans="1:23" s="108" customFormat="1" ht="24.75" customHeight="1">
      <c r="A92" s="206">
        <f t="shared" si="1"/>
        <v>43415</v>
      </c>
      <c r="B92" s="207">
        <v>43415</v>
      </c>
      <c r="C92" s="200" t="s">
        <v>75</v>
      </c>
      <c r="D92" s="200" t="s">
        <v>88</v>
      </c>
      <c r="E92" s="210" t="s">
        <v>201</v>
      </c>
      <c r="F92" s="215"/>
      <c r="G92" s="212"/>
      <c r="H92" s="212"/>
      <c r="I92" s="212"/>
      <c r="J92" s="212"/>
      <c r="K92" s="212"/>
      <c r="L92" s="212"/>
      <c r="M92" s="212"/>
      <c r="N92" s="212"/>
      <c r="O92" s="237"/>
      <c r="P92" s="212"/>
      <c r="Q92" s="212"/>
      <c r="R92" s="212"/>
      <c r="T92" s="214"/>
      <c r="U92" s="214"/>
      <c r="V92" s="214"/>
      <c r="W92" s="214"/>
    </row>
    <row r="93" spans="1:23" s="108" customFormat="1" ht="24.75" customHeight="1">
      <c r="A93" s="206">
        <f t="shared" si="1"/>
        <v>43415</v>
      </c>
      <c r="B93" s="207">
        <v>43415</v>
      </c>
      <c r="C93" s="200" t="s">
        <v>75</v>
      </c>
      <c r="D93" s="200" t="s">
        <v>162</v>
      </c>
      <c r="E93" s="210" t="s">
        <v>201</v>
      </c>
      <c r="F93" s="215"/>
      <c r="G93" s="212"/>
      <c r="H93" s="212"/>
      <c r="I93" s="212"/>
      <c r="J93" s="212"/>
      <c r="K93" s="212"/>
      <c r="L93" s="212"/>
      <c r="M93" s="212"/>
      <c r="N93" s="212"/>
      <c r="O93" s="237"/>
      <c r="P93" s="212"/>
      <c r="Q93" s="212"/>
      <c r="R93" s="212"/>
      <c r="T93" s="214"/>
      <c r="U93" s="214"/>
      <c r="V93" s="214"/>
      <c r="W93" s="214"/>
    </row>
    <row r="94" spans="1:23" s="108" customFormat="1" ht="24.75" customHeight="1">
      <c r="A94" s="208">
        <f t="shared" si="1"/>
        <v>43416</v>
      </c>
      <c r="B94" s="209">
        <v>43416</v>
      </c>
      <c r="C94" s="200" t="s">
        <v>48</v>
      </c>
      <c r="D94" s="241" t="s">
        <v>99</v>
      </c>
      <c r="E94" s="210" t="s">
        <v>2</v>
      </c>
      <c r="F94" s="215">
        <v>0.7916666666666666</v>
      </c>
      <c r="G94" s="212">
        <v>1</v>
      </c>
      <c r="H94" s="203"/>
      <c r="I94" s="212"/>
      <c r="J94" s="242"/>
      <c r="K94" s="212"/>
      <c r="L94" s="212"/>
      <c r="M94" s="212"/>
      <c r="N94" s="212"/>
      <c r="O94" s="212"/>
      <c r="P94" s="212"/>
      <c r="Q94" s="212"/>
      <c r="R94" s="212"/>
      <c r="T94" s="214"/>
      <c r="U94" s="214"/>
      <c r="V94" s="214"/>
      <c r="W94" s="214"/>
    </row>
    <row r="95" spans="1:23" s="108" customFormat="1" ht="24.75" customHeight="1">
      <c r="A95" s="208">
        <f t="shared" si="1"/>
        <v>43416</v>
      </c>
      <c r="B95" s="209">
        <v>43416</v>
      </c>
      <c r="C95" s="200" t="s">
        <v>48</v>
      </c>
      <c r="D95" s="241" t="s">
        <v>99</v>
      </c>
      <c r="E95" s="210" t="s">
        <v>2</v>
      </c>
      <c r="F95" s="215">
        <v>0.875</v>
      </c>
      <c r="G95" s="212">
        <v>2</v>
      </c>
      <c r="H95" s="203"/>
      <c r="I95" s="212"/>
      <c r="J95" s="242"/>
      <c r="K95" s="212"/>
      <c r="L95" s="212"/>
      <c r="M95" s="212"/>
      <c r="N95" s="212"/>
      <c r="O95" s="212"/>
      <c r="P95" s="212"/>
      <c r="Q95" s="212"/>
      <c r="R95" s="212"/>
      <c r="T95" s="214"/>
      <c r="U95" s="214"/>
      <c r="V95" s="214"/>
      <c r="W95" s="214"/>
    </row>
    <row r="96" spans="1:23" s="108" customFormat="1" ht="24.75" customHeight="1">
      <c r="A96" s="208">
        <f t="shared" si="1"/>
        <v>43416</v>
      </c>
      <c r="B96" s="209">
        <v>43416</v>
      </c>
      <c r="C96" s="200" t="s">
        <v>48</v>
      </c>
      <c r="D96" s="241" t="s">
        <v>100</v>
      </c>
      <c r="E96" s="210" t="s">
        <v>25</v>
      </c>
      <c r="F96" s="215">
        <v>0.7916666666666666</v>
      </c>
      <c r="G96" s="212">
        <v>1</v>
      </c>
      <c r="H96" s="203"/>
      <c r="I96" s="212"/>
      <c r="J96" s="242"/>
      <c r="K96" s="212"/>
      <c r="L96" s="212"/>
      <c r="M96" s="212"/>
      <c r="N96" s="212"/>
      <c r="O96" s="212"/>
      <c r="P96" s="212"/>
      <c r="Q96" s="212"/>
      <c r="R96" s="212"/>
      <c r="T96" s="214"/>
      <c r="U96" s="214"/>
      <c r="V96" s="214"/>
      <c r="W96" s="214"/>
    </row>
    <row r="97" spans="1:23" s="108" customFormat="1" ht="24.75" customHeight="1">
      <c r="A97" s="208">
        <f t="shared" si="1"/>
        <v>43416</v>
      </c>
      <c r="B97" s="209">
        <v>43416</v>
      </c>
      <c r="C97" s="200" t="s">
        <v>48</v>
      </c>
      <c r="D97" s="241" t="s">
        <v>100</v>
      </c>
      <c r="E97" s="210" t="s">
        <v>25</v>
      </c>
      <c r="F97" s="215">
        <v>0.875</v>
      </c>
      <c r="G97" s="212">
        <v>2</v>
      </c>
      <c r="H97" s="203"/>
      <c r="I97" s="212"/>
      <c r="J97" s="242"/>
      <c r="K97" s="212"/>
      <c r="L97" s="212"/>
      <c r="M97" s="212"/>
      <c r="N97" s="212"/>
      <c r="O97" s="212"/>
      <c r="P97" s="212"/>
      <c r="Q97" s="212"/>
      <c r="R97" s="212"/>
      <c r="T97" s="214"/>
      <c r="U97" s="214"/>
      <c r="V97" s="214"/>
      <c r="W97" s="214"/>
    </row>
    <row r="98" spans="1:23" s="108" customFormat="1" ht="24.75" customHeight="1">
      <c r="A98" s="208">
        <f t="shared" si="1"/>
        <v>43416</v>
      </c>
      <c r="B98" s="209">
        <v>43416</v>
      </c>
      <c r="C98" s="200" t="s">
        <v>46</v>
      </c>
      <c r="D98" s="243" t="s">
        <v>99</v>
      </c>
      <c r="E98" s="210" t="s">
        <v>163</v>
      </c>
      <c r="F98" s="215">
        <v>0.8125</v>
      </c>
      <c r="G98" s="212">
        <v>1</v>
      </c>
      <c r="H98" s="203"/>
      <c r="I98" s="212"/>
      <c r="J98" s="203"/>
      <c r="K98" s="244"/>
      <c r="L98" s="212"/>
      <c r="M98" s="212"/>
      <c r="N98" s="212"/>
      <c r="O98" s="212"/>
      <c r="P98" s="212"/>
      <c r="Q98" s="212"/>
      <c r="R98" s="212"/>
      <c r="T98" s="214"/>
      <c r="U98" s="214"/>
      <c r="V98" s="214"/>
      <c r="W98" s="214"/>
    </row>
    <row r="99" spans="1:23" s="108" customFormat="1" ht="24.75" customHeight="1">
      <c r="A99" s="208">
        <f>+B99</f>
        <v>43416</v>
      </c>
      <c r="B99" s="209">
        <v>43416</v>
      </c>
      <c r="C99" s="200" t="s">
        <v>46</v>
      </c>
      <c r="D99" s="243" t="s">
        <v>100</v>
      </c>
      <c r="E99" s="210" t="s">
        <v>2</v>
      </c>
      <c r="F99" s="215">
        <v>0.8125</v>
      </c>
      <c r="G99" s="212">
        <v>1</v>
      </c>
      <c r="H99" s="203"/>
      <c r="I99" s="212"/>
      <c r="J99" s="203"/>
      <c r="K99" s="244"/>
      <c r="L99" s="212"/>
      <c r="M99" s="212"/>
      <c r="N99" s="212"/>
      <c r="O99" s="212"/>
      <c r="P99" s="212"/>
      <c r="Q99" s="212"/>
      <c r="R99" s="212"/>
      <c r="T99" s="214"/>
      <c r="U99" s="214"/>
      <c r="V99" s="214"/>
      <c r="W99" s="214"/>
    </row>
    <row r="100" spans="1:23" s="108" customFormat="1" ht="24.75" customHeight="1">
      <c r="A100" s="198">
        <f t="shared" si="1"/>
        <v>43420</v>
      </c>
      <c r="B100" s="199">
        <v>43420</v>
      </c>
      <c r="C100" s="201" t="s">
        <v>45</v>
      </c>
      <c r="D100" s="201"/>
      <c r="E100" s="201" t="s">
        <v>2</v>
      </c>
      <c r="F100" s="215">
        <v>0.6875</v>
      </c>
      <c r="G100" s="212">
        <v>3</v>
      </c>
      <c r="H100" s="203"/>
      <c r="I100" s="212"/>
      <c r="J100" s="203"/>
      <c r="K100" s="212"/>
      <c r="L100" s="212"/>
      <c r="M100" s="212"/>
      <c r="N100" s="212"/>
      <c r="O100" s="212"/>
      <c r="P100" s="314"/>
      <c r="Q100" s="212"/>
      <c r="R100" s="212"/>
      <c r="T100" s="214"/>
      <c r="U100" s="214"/>
      <c r="V100" s="214"/>
      <c r="W100" s="214"/>
    </row>
    <row r="101" spans="1:23" s="253" customFormat="1" ht="24.75" customHeight="1">
      <c r="A101" s="206">
        <f t="shared" si="1"/>
        <v>43422</v>
      </c>
      <c r="B101" s="207">
        <v>43422</v>
      </c>
      <c r="C101" s="200" t="s">
        <v>170</v>
      </c>
      <c r="D101" s="210" t="s">
        <v>275</v>
      </c>
      <c r="E101" s="210" t="s">
        <v>2</v>
      </c>
      <c r="F101" s="215">
        <v>0.4166666666666667</v>
      </c>
      <c r="G101" s="212">
        <v>3</v>
      </c>
      <c r="H101" s="22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52"/>
      <c r="T101" s="323"/>
      <c r="U101" s="323"/>
      <c r="V101" s="323"/>
      <c r="W101" s="323"/>
    </row>
    <row r="102" spans="1:23" s="253" customFormat="1" ht="24.75" customHeight="1">
      <c r="A102" s="206">
        <f t="shared" si="1"/>
        <v>43422</v>
      </c>
      <c r="B102" s="207">
        <v>43422</v>
      </c>
      <c r="C102" s="200" t="s">
        <v>170</v>
      </c>
      <c r="D102" s="210" t="s">
        <v>4</v>
      </c>
      <c r="E102" s="210" t="s">
        <v>25</v>
      </c>
      <c r="F102" s="215">
        <v>0.4166666666666667</v>
      </c>
      <c r="G102" s="212">
        <v>3</v>
      </c>
      <c r="H102" s="22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52"/>
      <c r="T102" s="323"/>
      <c r="U102" s="323"/>
      <c r="V102" s="323"/>
      <c r="W102" s="323"/>
    </row>
    <row r="103" spans="1:23" s="253" customFormat="1" ht="24.75" customHeight="1">
      <c r="A103" s="208">
        <f t="shared" si="1"/>
        <v>43423</v>
      </c>
      <c r="B103" s="238">
        <v>43423</v>
      </c>
      <c r="C103" s="200" t="s">
        <v>177</v>
      </c>
      <c r="D103" s="210" t="s">
        <v>273</v>
      </c>
      <c r="E103" s="210" t="s">
        <v>2</v>
      </c>
      <c r="F103" s="215">
        <v>0.7916666666666666</v>
      </c>
      <c r="G103" s="212">
        <v>4</v>
      </c>
      <c r="H103" s="212"/>
      <c r="I103" s="213"/>
      <c r="J103" s="212"/>
      <c r="K103" s="212"/>
      <c r="L103" s="212"/>
      <c r="M103" s="203"/>
      <c r="N103" s="212"/>
      <c r="O103" s="212"/>
      <c r="P103" s="212"/>
      <c r="Q103" s="212"/>
      <c r="R103" s="212"/>
      <c r="S103" s="252"/>
      <c r="T103" s="323"/>
      <c r="U103" s="323"/>
      <c r="V103" s="323"/>
      <c r="W103" s="323"/>
    </row>
    <row r="104" spans="1:23" s="253" customFormat="1" ht="24.75" customHeight="1">
      <c r="A104" s="208">
        <f t="shared" si="1"/>
        <v>43423</v>
      </c>
      <c r="B104" s="238">
        <v>43423</v>
      </c>
      <c r="C104" s="200" t="s">
        <v>177</v>
      </c>
      <c r="D104" s="210" t="s">
        <v>270</v>
      </c>
      <c r="E104" s="210" t="s">
        <v>163</v>
      </c>
      <c r="F104" s="215">
        <v>0.7916666666666666</v>
      </c>
      <c r="G104" s="212">
        <v>4</v>
      </c>
      <c r="H104" s="212"/>
      <c r="I104" s="213"/>
      <c r="J104" s="212"/>
      <c r="K104" s="212"/>
      <c r="L104" s="212"/>
      <c r="M104" s="203"/>
      <c r="N104" s="212"/>
      <c r="O104" s="212"/>
      <c r="P104" s="212"/>
      <c r="Q104" s="212"/>
      <c r="R104" s="212"/>
      <c r="S104" s="252"/>
      <c r="T104" s="323"/>
      <c r="U104" s="323"/>
      <c r="V104" s="323"/>
      <c r="W104" s="323"/>
    </row>
    <row r="105" spans="1:23" s="108" customFormat="1" ht="24.75" customHeight="1">
      <c r="A105" s="208">
        <f t="shared" si="1"/>
        <v>43423</v>
      </c>
      <c r="B105" s="238">
        <v>43423</v>
      </c>
      <c r="C105" s="200" t="s">
        <v>177</v>
      </c>
      <c r="D105" s="210" t="s">
        <v>54</v>
      </c>
      <c r="E105" s="210" t="s">
        <v>25</v>
      </c>
      <c r="F105" s="215">
        <v>0.7916666666666666</v>
      </c>
      <c r="G105" s="212">
        <v>4</v>
      </c>
      <c r="H105" s="212"/>
      <c r="I105" s="213"/>
      <c r="J105" s="212"/>
      <c r="K105" s="212"/>
      <c r="L105" s="212"/>
      <c r="M105" s="203"/>
      <c r="N105" s="212"/>
      <c r="O105" s="212"/>
      <c r="P105" s="212"/>
      <c r="Q105" s="212"/>
      <c r="R105" s="212"/>
      <c r="T105" s="214"/>
      <c r="U105" s="214"/>
      <c r="V105" s="214"/>
      <c r="W105" s="214"/>
    </row>
    <row r="106" spans="1:23" s="108" customFormat="1" ht="24.75" customHeight="1">
      <c r="A106" s="249">
        <f t="shared" si="1"/>
        <v>43428</v>
      </c>
      <c r="B106" s="250">
        <v>43428</v>
      </c>
      <c r="C106" s="241" t="s">
        <v>9</v>
      </c>
      <c r="D106" s="210" t="s">
        <v>195</v>
      </c>
      <c r="E106" s="210" t="s">
        <v>201</v>
      </c>
      <c r="F106" s="215"/>
      <c r="G106" s="212"/>
      <c r="H106" s="212"/>
      <c r="I106" s="212"/>
      <c r="J106" s="212"/>
      <c r="K106" s="212"/>
      <c r="L106" s="212"/>
      <c r="M106" s="227"/>
      <c r="N106" s="212"/>
      <c r="O106" s="212"/>
      <c r="P106" s="212"/>
      <c r="Q106" s="212"/>
      <c r="R106" s="212"/>
      <c r="T106" s="214"/>
      <c r="U106" s="214"/>
      <c r="V106" s="214"/>
      <c r="W106" s="214"/>
    </row>
    <row r="107" spans="1:23" s="108" customFormat="1" ht="24.75" customHeight="1">
      <c r="A107" s="249">
        <f t="shared" si="1"/>
        <v>43428</v>
      </c>
      <c r="B107" s="250">
        <v>43428</v>
      </c>
      <c r="C107" s="241" t="s">
        <v>9</v>
      </c>
      <c r="D107" s="210" t="s">
        <v>194</v>
      </c>
      <c r="E107" s="210" t="s">
        <v>201</v>
      </c>
      <c r="F107" s="215"/>
      <c r="G107" s="212"/>
      <c r="H107" s="212"/>
      <c r="I107" s="212"/>
      <c r="J107" s="212"/>
      <c r="K107" s="212"/>
      <c r="L107" s="212"/>
      <c r="M107" s="227"/>
      <c r="N107" s="212"/>
      <c r="O107" s="212"/>
      <c r="P107" s="212"/>
      <c r="Q107" s="212"/>
      <c r="R107" s="212"/>
      <c r="T107" s="214"/>
      <c r="U107" s="214"/>
      <c r="V107" s="214"/>
      <c r="W107" s="214"/>
    </row>
    <row r="108" spans="1:23" s="108" customFormat="1" ht="24.75" customHeight="1">
      <c r="A108" s="206">
        <f t="shared" si="1"/>
        <v>43429</v>
      </c>
      <c r="B108" s="207">
        <v>43429</v>
      </c>
      <c r="C108" s="241" t="s">
        <v>9</v>
      </c>
      <c r="D108" s="210" t="s">
        <v>146</v>
      </c>
      <c r="E108" s="210" t="s">
        <v>201</v>
      </c>
      <c r="F108" s="215"/>
      <c r="G108" s="212"/>
      <c r="H108" s="212"/>
      <c r="I108" s="212"/>
      <c r="J108" s="212"/>
      <c r="K108" s="212"/>
      <c r="L108" s="212"/>
      <c r="M108" s="227"/>
      <c r="N108" s="212"/>
      <c r="O108" s="212"/>
      <c r="P108" s="212"/>
      <c r="Q108" s="212"/>
      <c r="R108" s="212"/>
      <c r="T108" s="214"/>
      <c r="U108" s="214"/>
      <c r="V108" s="214"/>
      <c r="W108" s="214"/>
    </row>
    <row r="109" spans="1:23" s="91" customFormat="1" ht="24.75" customHeight="1">
      <c r="A109" s="206">
        <f t="shared" si="1"/>
        <v>43429</v>
      </c>
      <c r="B109" s="207">
        <v>43429</v>
      </c>
      <c r="C109" s="241" t="s">
        <v>9</v>
      </c>
      <c r="D109" s="210" t="s">
        <v>145</v>
      </c>
      <c r="E109" s="210" t="s">
        <v>201</v>
      </c>
      <c r="F109" s="215"/>
      <c r="G109" s="212"/>
      <c r="H109" s="212"/>
      <c r="I109" s="212"/>
      <c r="J109" s="212"/>
      <c r="K109" s="212"/>
      <c r="L109" s="212"/>
      <c r="M109" s="227"/>
      <c r="N109" s="212"/>
      <c r="O109" s="212"/>
      <c r="P109" s="212"/>
      <c r="Q109" s="212"/>
      <c r="R109" s="212"/>
      <c r="S109" s="108"/>
      <c r="T109" s="323"/>
      <c r="U109" s="323"/>
      <c r="V109" s="323"/>
      <c r="W109" s="323"/>
    </row>
    <row r="110" spans="1:23" s="91" customFormat="1" ht="24.75" customHeight="1">
      <c r="A110" s="208">
        <f t="shared" si="1"/>
        <v>43430</v>
      </c>
      <c r="B110" s="238">
        <v>43430</v>
      </c>
      <c r="C110" s="200" t="s">
        <v>210</v>
      </c>
      <c r="D110" s="210"/>
      <c r="E110" s="210" t="s">
        <v>2</v>
      </c>
      <c r="F110" s="215">
        <v>0.75</v>
      </c>
      <c r="G110" s="212">
        <v>1</v>
      </c>
      <c r="H110" s="203"/>
      <c r="I110" s="212"/>
      <c r="J110" s="212"/>
      <c r="K110" s="212"/>
      <c r="L110" s="212"/>
      <c r="M110" s="212"/>
      <c r="N110" s="212"/>
      <c r="O110" s="237"/>
      <c r="P110" s="212"/>
      <c r="Q110" s="212"/>
      <c r="R110" s="212"/>
      <c r="S110" s="108"/>
      <c r="T110" s="323"/>
      <c r="U110" s="323"/>
      <c r="V110" s="323"/>
      <c r="W110" s="323"/>
    </row>
    <row r="111" spans="1:23" s="91" customFormat="1" ht="24.75" customHeight="1">
      <c r="A111" s="208">
        <f t="shared" si="1"/>
        <v>43430</v>
      </c>
      <c r="B111" s="238">
        <v>43430</v>
      </c>
      <c r="C111" s="200" t="s">
        <v>210</v>
      </c>
      <c r="D111" s="210"/>
      <c r="E111" s="210" t="s">
        <v>2</v>
      </c>
      <c r="F111" s="215">
        <v>0.875</v>
      </c>
      <c r="G111" s="212">
        <v>1</v>
      </c>
      <c r="H111" s="203"/>
      <c r="I111" s="212"/>
      <c r="J111" s="212"/>
      <c r="K111" s="212"/>
      <c r="L111" s="212"/>
      <c r="M111" s="212"/>
      <c r="N111" s="212"/>
      <c r="O111" s="237"/>
      <c r="P111" s="212"/>
      <c r="Q111" s="212"/>
      <c r="R111" s="212"/>
      <c r="S111" s="108"/>
      <c r="T111" s="323"/>
      <c r="U111" s="323"/>
      <c r="V111" s="323"/>
      <c r="W111" s="323"/>
    </row>
    <row r="112" spans="1:23" s="91" customFormat="1" ht="24.75" customHeight="1">
      <c r="A112" s="208">
        <f>+B112</f>
        <v>43430</v>
      </c>
      <c r="B112" s="238">
        <v>43430</v>
      </c>
      <c r="C112" s="200" t="s">
        <v>210</v>
      </c>
      <c r="D112" s="210"/>
      <c r="E112" s="210" t="s">
        <v>163</v>
      </c>
      <c r="F112" s="215">
        <v>0.75</v>
      </c>
      <c r="G112" s="212">
        <v>1</v>
      </c>
      <c r="H112" s="203"/>
      <c r="I112" s="212"/>
      <c r="J112" s="212"/>
      <c r="K112" s="212"/>
      <c r="L112" s="212"/>
      <c r="M112" s="212"/>
      <c r="N112" s="212"/>
      <c r="O112" s="237"/>
      <c r="P112" s="212"/>
      <c r="Q112" s="212"/>
      <c r="R112" s="212"/>
      <c r="S112" s="108"/>
      <c r="T112" s="323"/>
      <c r="U112" s="323"/>
      <c r="V112" s="323"/>
      <c r="W112" s="323"/>
    </row>
    <row r="113" spans="1:23" s="91" customFormat="1" ht="24.75" customHeight="1">
      <c r="A113" s="208">
        <f>+B113</f>
        <v>43430</v>
      </c>
      <c r="B113" s="238">
        <v>43430</v>
      </c>
      <c r="C113" s="200" t="s">
        <v>210</v>
      </c>
      <c r="D113" s="210"/>
      <c r="E113" s="210" t="s">
        <v>163</v>
      </c>
      <c r="F113" s="215">
        <v>0.875</v>
      </c>
      <c r="G113" s="212">
        <v>1</v>
      </c>
      <c r="H113" s="203"/>
      <c r="I113" s="212"/>
      <c r="J113" s="212"/>
      <c r="K113" s="212"/>
      <c r="L113" s="212"/>
      <c r="M113" s="212"/>
      <c r="N113" s="212"/>
      <c r="O113" s="237"/>
      <c r="P113" s="212"/>
      <c r="Q113" s="212"/>
      <c r="R113" s="212"/>
      <c r="S113" s="108"/>
      <c r="T113" s="323"/>
      <c r="U113" s="323"/>
      <c r="V113" s="323"/>
      <c r="W113" s="323"/>
    </row>
    <row r="114" spans="1:23" s="91" customFormat="1" ht="24.75" customHeight="1">
      <c r="A114" s="208">
        <f t="shared" si="1"/>
        <v>43430</v>
      </c>
      <c r="B114" s="238">
        <v>43430</v>
      </c>
      <c r="C114" s="200" t="s">
        <v>210</v>
      </c>
      <c r="D114" s="210"/>
      <c r="E114" s="210" t="s">
        <v>25</v>
      </c>
      <c r="F114" s="215">
        <v>0.75</v>
      </c>
      <c r="G114" s="212">
        <v>1</v>
      </c>
      <c r="H114" s="203"/>
      <c r="I114" s="212"/>
      <c r="J114" s="212"/>
      <c r="K114" s="212"/>
      <c r="L114" s="212"/>
      <c r="M114" s="212"/>
      <c r="N114" s="212"/>
      <c r="O114" s="237"/>
      <c r="P114" s="212"/>
      <c r="Q114" s="212"/>
      <c r="R114" s="212"/>
      <c r="S114" s="108"/>
      <c r="T114" s="323"/>
      <c r="U114" s="323"/>
      <c r="V114" s="323"/>
      <c r="W114" s="323"/>
    </row>
    <row r="115" spans="1:23" s="91" customFormat="1" ht="24.75" customHeight="1">
      <c r="A115" s="208">
        <f t="shared" si="1"/>
        <v>43430</v>
      </c>
      <c r="B115" s="238">
        <v>43430</v>
      </c>
      <c r="C115" s="200" t="s">
        <v>210</v>
      </c>
      <c r="D115" s="210"/>
      <c r="E115" s="210" t="s">
        <v>25</v>
      </c>
      <c r="F115" s="215">
        <v>0.875</v>
      </c>
      <c r="G115" s="212">
        <v>1</v>
      </c>
      <c r="H115" s="203"/>
      <c r="I115" s="212"/>
      <c r="J115" s="212"/>
      <c r="K115" s="212"/>
      <c r="L115" s="212"/>
      <c r="M115" s="212"/>
      <c r="N115" s="212"/>
      <c r="O115" s="237"/>
      <c r="P115" s="212"/>
      <c r="Q115" s="212"/>
      <c r="R115" s="212"/>
      <c r="S115" s="108"/>
      <c r="T115" s="323"/>
      <c r="U115" s="323"/>
      <c r="V115" s="323"/>
      <c r="W115" s="323"/>
    </row>
    <row r="116" spans="1:23" s="252" customFormat="1" ht="24.75" customHeight="1">
      <c r="A116" s="216">
        <f t="shared" si="1"/>
        <v>43432</v>
      </c>
      <c r="B116" s="223">
        <v>43432</v>
      </c>
      <c r="C116" s="254" t="s">
        <v>301</v>
      </c>
      <c r="D116" s="219"/>
      <c r="E116" s="219"/>
      <c r="F116" s="215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T116" s="214"/>
      <c r="U116" s="214"/>
      <c r="V116" s="214"/>
      <c r="W116" s="214"/>
    </row>
    <row r="117" spans="1:23" s="252" customFormat="1" ht="24.75" customHeight="1">
      <c r="A117" s="198">
        <f t="shared" si="1"/>
        <v>43435</v>
      </c>
      <c r="B117" s="199">
        <v>43435</v>
      </c>
      <c r="C117" s="200" t="s">
        <v>193</v>
      </c>
      <c r="D117" s="210"/>
      <c r="E117" s="210" t="s">
        <v>2</v>
      </c>
      <c r="F117" s="215">
        <v>0.4166666666666667</v>
      </c>
      <c r="G117" s="212">
        <v>2</v>
      </c>
      <c r="H117" s="212"/>
      <c r="I117" s="203"/>
      <c r="J117" s="212"/>
      <c r="K117" s="212"/>
      <c r="L117" s="212"/>
      <c r="M117" s="227"/>
      <c r="N117" s="212"/>
      <c r="O117" s="212"/>
      <c r="P117" s="212"/>
      <c r="Q117" s="212"/>
      <c r="R117" s="212"/>
      <c r="T117" s="214"/>
      <c r="U117" s="214"/>
      <c r="V117" s="214"/>
      <c r="W117" s="214"/>
    </row>
    <row r="118" spans="1:23" s="252" customFormat="1" ht="24.75" customHeight="1">
      <c r="A118" s="198">
        <f>+B118</f>
        <v>43435</v>
      </c>
      <c r="B118" s="199">
        <v>43435</v>
      </c>
      <c r="C118" s="200" t="s">
        <v>193</v>
      </c>
      <c r="D118" s="210"/>
      <c r="E118" s="210" t="s">
        <v>163</v>
      </c>
      <c r="F118" s="215">
        <v>0.4166666666666667</v>
      </c>
      <c r="G118" s="212">
        <v>2</v>
      </c>
      <c r="H118" s="212"/>
      <c r="I118" s="203"/>
      <c r="J118" s="212"/>
      <c r="K118" s="212"/>
      <c r="L118" s="212"/>
      <c r="M118" s="227"/>
      <c r="N118" s="212"/>
      <c r="O118" s="212"/>
      <c r="P118" s="212"/>
      <c r="Q118" s="212"/>
      <c r="R118" s="212"/>
      <c r="T118" s="214"/>
      <c r="U118" s="214"/>
      <c r="V118" s="214"/>
      <c r="W118" s="214"/>
    </row>
    <row r="119" spans="1:23" s="252" customFormat="1" ht="24.75" customHeight="1">
      <c r="A119" s="198">
        <f>+B119</f>
        <v>43435</v>
      </c>
      <c r="B119" s="199">
        <v>43435</v>
      </c>
      <c r="C119" s="200" t="s">
        <v>193</v>
      </c>
      <c r="D119" s="210"/>
      <c r="E119" s="210" t="s">
        <v>163</v>
      </c>
      <c r="F119" s="215">
        <v>0.5416666666666666</v>
      </c>
      <c r="G119" s="212">
        <v>2</v>
      </c>
      <c r="H119" s="212"/>
      <c r="I119" s="203"/>
      <c r="J119" s="212"/>
      <c r="K119" s="212"/>
      <c r="L119" s="212"/>
      <c r="M119" s="227"/>
      <c r="N119" s="212"/>
      <c r="O119" s="212"/>
      <c r="P119" s="212"/>
      <c r="Q119" s="212"/>
      <c r="R119" s="212"/>
      <c r="T119" s="214"/>
      <c r="U119" s="214"/>
      <c r="V119" s="214"/>
      <c r="W119" s="214"/>
    </row>
    <row r="120" spans="1:23" s="252" customFormat="1" ht="24.75" customHeight="1">
      <c r="A120" s="198">
        <f t="shared" si="1"/>
        <v>43435</v>
      </c>
      <c r="B120" s="199">
        <v>43435</v>
      </c>
      <c r="C120" s="200" t="s">
        <v>193</v>
      </c>
      <c r="D120" s="210"/>
      <c r="E120" s="210" t="s">
        <v>25</v>
      </c>
      <c r="F120" s="215">
        <v>0.4166666666666667</v>
      </c>
      <c r="G120" s="212">
        <v>2</v>
      </c>
      <c r="H120" s="212"/>
      <c r="I120" s="203"/>
      <c r="J120" s="212"/>
      <c r="K120" s="212"/>
      <c r="L120" s="212"/>
      <c r="M120" s="227"/>
      <c r="N120" s="212"/>
      <c r="O120" s="212"/>
      <c r="P120" s="212"/>
      <c r="Q120" s="212"/>
      <c r="R120" s="212"/>
      <c r="T120" s="214"/>
      <c r="U120" s="214"/>
      <c r="V120" s="214"/>
      <c r="W120" s="214"/>
    </row>
    <row r="121" spans="1:23" s="252" customFormat="1" ht="24.75" customHeight="1">
      <c r="A121" s="198">
        <f t="shared" si="1"/>
        <v>43435</v>
      </c>
      <c r="B121" s="199">
        <v>43435</v>
      </c>
      <c r="C121" s="200" t="s">
        <v>193</v>
      </c>
      <c r="D121" s="210"/>
      <c r="E121" s="210" t="s">
        <v>25</v>
      </c>
      <c r="F121" s="215">
        <v>0.5416666666666666</v>
      </c>
      <c r="G121" s="212">
        <v>2</v>
      </c>
      <c r="H121" s="212"/>
      <c r="I121" s="203"/>
      <c r="J121" s="212"/>
      <c r="K121" s="212"/>
      <c r="L121" s="212"/>
      <c r="M121" s="227"/>
      <c r="N121" s="212"/>
      <c r="O121" s="212"/>
      <c r="P121" s="212"/>
      <c r="Q121" s="212"/>
      <c r="R121" s="212"/>
      <c r="T121" s="214"/>
      <c r="U121" s="214"/>
      <c r="V121" s="214"/>
      <c r="W121" s="214"/>
    </row>
    <row r="122" spans="1:23" s="252" customFormat="1" ht="24.75" customHeight="1">
      <c r="A122" s="206">
        <f t="shared" si="1"/>
        <v>43436</v>
      </c>
      <c r="B122" s="207">
        <v>43436</v>
      </c>
      <c r="C122" s="200" t="s">
        <v>177</v>
      </c>
      <c r="D122" s="210" t="s">
        <v>192</v>
      </c>
      <c r="E122" s="210" t="s">
        <v>2</v>
      </c>
      <c r="F122" s="215">
        <v>0.4166666666666667</v>
      </c>
      <c r="G122" s="212">
        <v>3</v>
      </c>
      <c r="H122" s="212"/>
      <c r="I122" s="213"/>
      <c r="J122" s="212"/>
      <c r="K122" s="212"/>
      <c r="L122" s="212"/>
      <c r="M122" s="212"/>
      <c r="N122" s="212"/>
      <c r="O122" s="212"/>
      <c r="P122" s="203"/>
      <c r="Q122" s="212"/>
      <c r="R122" s="212"/>
      <c r="T122" s="214"/>
      <c r="U122" s="214"/>
      <c r="V122" s="214"/>
      <c r="W122" s="214"/>
    </row>
    <row r="123" spans="1:23" s="252" customFormat="1" ht="24.75" customHeight="1">
      <c r="A123" s="208">
        <f t="shared" si="1"/>
        <v>43437</v>
      </c>
      <c r="B123" s="209">
        <v>43437</v>
      </c>
      <c r="C123" s="200" t="s">
        <v>170</v>
      </c>
      <c r="D123" s="210" t="s">
        <v>211</v>
      </c>
      <c r="E123" s="210" t="s">
        <v>2</v>
      </c>
      <c r="F123" s="215">
        <v>0.8125</v>
      </c>
      <c r="G123" s="212">
        <v>6</v>
      </c>
      <c r="H123" s="222"/>
      <c r="I123" s="203"/>
      <c r="J123" s="212"/>
      <c r="K123" s="212"/>
      <c r="L123" s="212"/>
      <c r="M123" s="212"/>
      <c r="N123" s="212"/>
      <c r="O123" s="212"/>
      <c r="P123" s="212"/>
      <c r="Q123" s="212"/>
      <c r="R123" s="212"/>
      <c r="T123" s="214"/>
      <c r="U123" s="214"/>
      <c r="V123" s="214"/>
      <c r="W123" s="214"/>
    </row>
    <row r="124" spans="1:23" s="252" customFormat="1" ht="24.75" customHeight="1">
      <c r="A124" s="208">
        <f t="shared" si="1"/>
        <v>43437</v>
      </c>
      <c r="B124" s="209">
        <v>43437</v>
      </c>
      <c r="C124" s="200" t="s">
        <v>170</v>
      </c>
      <c r="D124" s="210" t="s">
        <v>106</v>
      </c>
      <c r="E124" s="210" t="s">
        <v>25</v>
      </c>
      <c r="F124" s="215">
        <v>0.8125</v>
      </c>
      <c r="G124" s="212">
        <v>6</v>
      </c>
      <c r="H124" s="222"/>
      <c r="I124" s="203"/>
      <c r="J124" s="212"/>
      <c r="K124" s="212"/>
      <c r="L124" s="212"/>
      <c r="M124" s="212"/>
      <c r="N124" s="212"/>
      <c r="O124" s="212"/>
      <c r="P124" s="212"/>
      <c r="Q124" s="212"/>
      <c r="R124" s="212"/>
      <c r="T124" s="214"/>
      <c r="U124" s="214"/>
      <c r="V124" s="214"/>
      <c r="W124" s="214"/>
    </row>
    <row r="125" spans="1:23" s="108" customFormat="1" ht="24.75" customHeight="1">
      <c r="A125" s="245">
        <f t="shared" si="1"/>
        <v>43442</v>
      </c>
      <c r="B125" s="246">
        <v>43442</v>
      </c>
      <c r="C125" s="255" t="s">
        <v>135</v>
      </c>
      <c r="D125" s="210"/>
      <c r="E125" s="210"/>
      <c r="F125" s="215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04"/>
      <c r="R125" s="212"/>
      <c r="T125" s="214"/>
      <c r="U125" s="214"/>
      <c r="V125" s="214"/>
      <c r="W125" s="214"/>
    </row>
    <row r="126" spans="1:23" s="108" customFormat="1" ht="24.75" customHeight="1">
      <c r="A126" s="248">
        <f t="shared" si="1"/>
        <v>43443</v>
      </c>
      <c r="B126" s="247">
        <v>43443</v>
      </c>
      <c r="C126" s="200" t="s">
        <v>210</v>
      </c>
      <c r="D126" s="200"/>
      <c r="E126" s="210" t="s">
        <v>2</v>
      </c>
      <c r="F126" s="215">
        <v>0.4166666666666667</v>
      </c>
      <c r="G126" s="212">
        <v>2</v>
      </c>
      <c r="H126" s="212"/>
      <c r="I126" s="212"/>
      <c r="J126" s="212"/>
      <c r="K126" s="212"/>
      <c r="L126" s="212"/>
      <c r="M126" s="203"/>
      <c r="N126" s="212"/>
      <c r="O126" s="237"/>
      <c r="P126" s="212"/>
      <c r="Q126" s="212"/>
      <c r="R126" s="212"/>
      <c r="T126" s="214"/>
      <c r="U126" s="214"/>
      <c r="V126" s="214"/>
      <c r="W126" s="214"/>
    </row>
    <row r="127" spans="1:23" s="108" customFormat="1" ht="24.75" customHeight="1">
      <c r="A127" s="248">
        <f t="shared" si="1"/>
        <v>43443</v>
      </c>
      <c r="B127" s="247">
        <v>43443</v>
      </c>
      <c r="C127" s="200" t="s">
        <v>210</v>
      </c>
      <c r="D127" s="200"/>
      <c r="E127" s="210" t="s">
        <v>2</v>
      </c>
      <c r="F127" s="215">
        <v>0.5416666666666666</v>
      </c>
      <c r="G127" s="212">
        <v>2</v>
      </c>
      <c r="H127" s="212"/>
      <c r="I127" s="212"/>
      <c r="J127" s="212"/>
      <c r="K127" s="212"/>
      <c r="L127" s="212"/>
      <c r="M127" s="203"/>
      <c r="N127" s="212"/>
      <c r="O127" s="237"/>
      <c r="P127" s="212"/>
      <c r="Q127" s="212"/>
      <c r="R127" s="212"/>
      <c r="T127" s="214"/>
      <c r="U127" s="214"/>
      <c r="V127" s="214"/>
      <c r="W127" s="214"/>
    </row>
    <row r="128" spans="1:23" s="108" customFormat="1" ht="24.75" customHeight="1">
      <c r="A128" s="248">
        <f t="shared" si="1"/>
        <v>43443</v>
      </c>
      <c r="B128" s="247">
        <v>43443</v>
      </c>
      <c r="C128" s="200" t="s">
        <v>210</v>
      </c>
      <c r="D128" s="200"/>
      <c r="E128" s="210" t="s">
        <v>25</v>
      </c>
      <c r="F128" s="215">
        <v>0.4166666666666667</v>
      </c>
      <c r="G128" s="212">
        <v>2</v>
      </c>
      <c r="H128" s="212"/>
      <c r="I128" s="212"/>
      <c r="J128" s="212"/>
      <c r="K128" s="212"/>
      <c r="L128" s="212"/>
      <c r="M128" s="203"/>
      <c r="N128" s="212"/>
      <c r="O128" s="237"/>
      <c r="P128" s="212"/>
      <c r="Q128" s="212"/>
      <c r="R128" s="212"/>
      <c r="T128" s="214"/>
      <c r="U128" s="214"/>
      <c r="V128" s="214"/>
      <c r="W128" s="214"/>
    </row>
    <row r="129" spans="1:23" s="108" customFormat="1" ht="24.75" customHeight="1">
      <c r="A129" s="248">
        <f t="shared" si="1"/>
        <v>43443</v>
      </c>
      <c r="B129" s="247">
        <v>43443</v>
      </c>
      <c r="C129" s="200" t="s">
        <v>210</v>
      </c>
      <c r="D129" s="200"/>
      <c r="E129" s="210" t="s">
        <v>25</v>
      </c>
      <c r="F129" s="215">
        <v>0.5416666666666666</v>
      </c>
      <c r="G129" s="212">
        <v>2</v>
      </c>
      <c r="H129" s="212"/>
      <c r="I129" s="212"/>
      <c r="J129" s="212"/>
      <c r="K129" s="212"/>
      <c r="L129" s="212"/>
      <c r="M129" s="203"/>
      <c r="N129" s="212"/>
      <c r="O129" s="237"/>
      <c r="P129" s="212"/>
      <c r="Q129" s="212"/>
      <c r="R129" s="212"/>
      <c r="T129" s="214"/>
      <c r="U129" s="214"/>
      <c r="V129" s="214"/>
      <c r="W129" s="214"/>
    </row>
    <row r="130" spans="1:23" s="91" customFormat="1" ht="24.75" customHeight="1">
      <c r="A130" s="208">
        <f t="shared" si="1"/>
        <v>43444</v>
      </c>
      <c r="B130" s="209">
        <v>43444</v>
      </c>
      <c r="C130" s="200" t="s">
        <v>170</v>
      </c>
      <c r="D130" s="210" t="s">
        <v>211</v>
      </c>
      <c r="E130" s="210" t="s">
        <v>163</v>
      </c>
      <c r="F130" s="215">
        <v>0.8125</v>
      </c>
      <c r="G130" s="212">
        <v>7</v>
      </c>
      <c r="H130" s="22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108"/>
      <c r="T130" s="323"/>
      <c r="U130" s="323"/>
      <c r="V130" s="323"/>
      <c r="W130" s="323"/>
    </row>
    <row r="131" spans="1:23" s="91" customFormat="1" ht="24.75" customHeight="1">
      <c r="A131" s="208">
        <f t="shared" si="1"/>
        <v>43444</v>
      </c>
      <c r="B131" s="209">
        <v>43444</v>
      </c>
      <c r="C131" s="200" t="s">
        <v>170</v>
      </c>
      <c r="D131" s="210" t="s">
        <v>106</v>
      </c>
      <c r="E131" s="210" t="s">
        <v>2</v>
      </c>
      <c r="F131" s="215">
        <v>0.8125</v>
      </c>
      <c r="G131" s="212">
        <v>7</v>
      </c>
      <c r="H131" s="22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108"/>
      <c r="T131" s="323"/>
      <c r="U131" s="323"/>
      <c r="V131" s="323"/>
      <c r="W131" s="323"/>
    </row>
    <row r="132" spans="1:23" s="236" customFormat="1" ht="24.75" customHeight="1">
      <c r="A132" s="216">
        <f t="shared" si="1"/>
        <v>43446</v>
      </c>
      <c r="B132" s="223">
        <v>43446</v>
      </c>
      <c r="C132" s="218" t="s">
        <v>302</v>
      </c>
      <c r="D132" s="219"/>
      <c r="E132" s="219"/>
      <c r="F132" s="215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20"/>
      <c r="T132" s="323"/>
      <c r="U132" s="323"/>
      <c r="V132" s="323"/>
      <c r="W132" s="323"/>
    </row>
    <row r="133" spans="1:23" s="236" customFormat="1" ht="24.75" customHeight="1">
      <c r="A133" s="198">
        <f t="shared" si="1"/>
        <v>43448</v>
      </c>
      <c r="B133" s="199">
        <v>43448</v>
      </c>
      <c r="C133" s="201" t="s">
        <v>45</v>
      </c>
      <c r="D133" s="201"/>
      <c r="E133" s="201" t="s">
        <v>2</v>
      </c>
      <c r="F133" s="215">
        <v>0.6875</v>
      </c>
      <c r="G133" s="212">
        <v>4</v>
      </c>
      <c r="H133" s="212"/>
      <c r="I133" s="212"/>
      <c r="J133" s="212"/>
      <c r="K133" s="212"/>
      <c r="L133" s="212"/>
      <c r="M133" s="212"/>
      <c r="N133" s="212"/>
      <c r="O133" s="212"/>
      <c r="P133" s="314"/>
      <c r="Q133" s="212"/>
      <c r="R133" s="212"/>
      <c r="S133" s="220"/>
      <c r="T133" s="323"/>
      <c r="U133" s="323"/>
      <c r="V133" s="323"/>
      <c r="W133" s="323"/>
    </row>
    <row r="134" spans="1:23" s="91" customFormat="1" ht="24.75" customHeight="1">
      <c r="A134" s="206">
        <f t="shared" si="1"/>
        <v>43449</v>
      </c>
      <c r="B134" s="207">
        <v>43449</v>
      </c>
      <c r="C134" s="251" t="s">
        <v>204</v>
      </c>
      <c r="D134" s="210"/>
      <c r="E134" s="210" t="s">
        <v>2</v>
      </c>
      <c r="F134" s="215">
        <v>0.4166666666666667</v>
      </c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04"/>
      <c r="R134" s="212"/>
      <c r="S134" s="108"/>
      <c r="T134" s="323"/>
      <c r="U134" s="323"/>
      <c r="V134" s="323"/>
      <c r="W134" s="323"/>
    </row>
    <row r="135" spans="1:23" s="91" customFormat="1" ht="24.75" customHeight="1">
      <c r="A135" s="206">
        <f t="shared" si="1"/>
        <v>43450</v>
      </c>
      <c r="B135" s="207">
        <v>43450</v>
      </c>
      <c r="C135" s="243" t="s">
        <v>212</v>
      </c>
      <c r="D135" s="210" t="s">
        <v>11</v>
      </c>
      <c r="E135" s="210" t="s">
        <v>2</v>
      </c>
      <c r="F135" s="215">
        <v>0.4166666666666667</v>
      </c>
      <c r="G135" s="212">
        <v>1</v>
      </c>
      <c r="H135" s="212"/>
      <c r="I135" s="212"/>
      <c r="J135" s="212"/>
      <c r="K135" s="212"/>
      <c r="L135" s="212"/>
      <c r="M135" s="227"/>
      <c r="N135" s="212"/>
      <c r="O135" s="212"/>
      <c r="P135" s="212"/>
      <c r="Q135" s="212"/>
      <c r="R135" s="212"/>
      <c r="S135" s="108"/>
      <c r="T135" s="323"/>
      <c r="U135" s="323"/>
      <c r="V135" s="323"/>
      <c r="W135" s="323"/>
    </row>
    <row r="136" spans="1:23" s="91" customFormat="1" ht="24.75" customHeight="1">
      <c r="A136" s="206">
        <f t="shared" si="1"/>
        <v>43450</v>
      </c>
      <c r="B136" s="207">
        <v>43450</v>
      </c>
      <c r="C136" s="243" t="s">
        <v>212</v>
      </c>
      <c r="D136" s="210" t="s">
        <v>11</v>
      </c>
      <c r="E136" s="210" t="s">
        <v>2</v>
      </c>
      <c r="F136" s="215">
        <v>0.5833333333333334</v>
      </c>
      <c r="G136" s="212">
        <v>1</v>
      </c>
      <c r="H136" s="212"/>
      <c r="I136" s="212"/>
      <c r="J136" s="212"/>
      <c r="K136" s="212"/>
      <c r="L136" s="212"/>
      <c r="M136" s="227"/>
      <c r="N136" s="212"/>
      <c r="O136" s="212"/>
      <c r="P136" s="212"/>
      <c r="Q136" s="212"/>
      <c r="R136" s="212"/>
      <c r="S136" s="108"/>
      <c r="T136" s="323"/>
      <c r="U136" s="323"/>
      <c r="V136" s="323"/>
      <c r="W136" s="323"/>
    </row>
    <row r="137" spans="1:23" s="91" customFormat="1" ht="24.75" customHeight="1">
      <c r="A137" s="206">
        <f t="shared" si="1"/>
        <v>43450</v>
      </c>
      <c r="B137" s="207">
        <v>43450</v>
      </c>
      <c r="C137" s="243" t="s">
        <v>212</v>
      </c>
      <c r="D137" s="210" t="s">
        <v>12</v>
      </c>
      <c r="E137" s="210" t="s">
        <v>25</v>
      </c>
      <c r="F137" s="215">
        <v>0.4166666666666667</v>
      </c>
      <c r="G137" s="212">
        <v>1</v>
      </c>
      <c r="H137" s="212"/>
      <c r="I137" s="212"/>
      <c r="J137" s="212"/>
      <c r="K137" s="212"/>
      <c r="L137" s="212"/>
      <c r="M137" s="227"/>
      <c r="N137" s="212"/>
      <c r="O137" s="212"/>
      <c r="P137" s="212"/>
      <c r="Q137" s="212"/>
      <c r="R137" s="212"/>
      <c r="S137" s="108"/>
      <c r="T137" s="323"/>
      <c r="U137" s="323"/>
      <c r="V137" s="323"/>
      <c r="W137" s="323"/>
    </row>
    <row r="138" spans="1:23" s="91" customFormat="1" ht="24.75" customHeight="1">
      <c r="A138" s="206">
        <f t="shared" si="1"/>
        <v>43450</v>
      </c>
      <c r="B138" s="207">
        <v>43450</v>
      </c>
      <c r="C138" s="243" t="s">
        <v>212</v>
      </c>
      <c r="D138" s="210" t="s">
        <v>12</v>
      </c>
      <c r="E138" s="210" t="s">
        <v>25</v>
      </c>
      <c r="F138" s="215">
        <v>0.5416666666666666</v>
      </c>
      <c r="G138" s="212">
        <v>1</v>
      </c>
      <c r="H138" s="212"/>
      <c r="I138" s="212"/>
      <c r="J138" s="212"/>
      <c r="K138" s="212"/>
      <c r="L138" s="212"/>
      <c r="M138" s="227"/>
      <c r="N138" s="212"/>
      <c r="O138" s="212"/>
      <c r="P138" s="212"/>
      <c r="Q138" s="212"/>
      <c r="R138" s="212"/>
      <c r="S138" s="108"/>
      <c r="T138" s="323"/>
      <c r="U138" s="323"/>
      <c r="V138" s="323"/>
      <c r="W138" s="323"/>
    </row>
    <row r="139" spans="1:23" s="91" customFormat="1" ht="24.75" customHeight="1">
      <c r="A139" s="208">
        <f t="shared" si="1"/>
        <v>43451</v>
      </c>
      <c r="B139" s="238">
        <v>43451</v>
      </c>
      <c r="C139" s="200" t="s">
        <v>48</v>
      </c>
      <c r="D139" s="241" t="s">
        <v>99</v>
      </c>
      <c r="E139" s="210" t="s">
        <v>25</v>
      </c>
      <c r="F139" s="215">
        <v>0.7916666666666666</v>
      </c>
      <c r="G139" s="212">
        <v>3</v>
      </c>
      <c r="H139" s="212"/>
      <c r="I139" s="212"/>
      <c r="J139" s="242"/>
      <c r="K139" s="212"/>
      <c r="L139" s="212"/>
      <c r="M139" s="212"/>
      <c r="N139" s="212"/>
      <c r="O139" s="212"/>
      <c r="P139" s="212"/>
      <c r="Q139" s="212"/>
      <c r="R139" s="212"/>
      <c r="S139" s="108"/>
      <c r="T139" s="323"/>
      <c r="U139" s="323"/>
      <c r="V139" s="323"/>
      <c r="W139" s="323"/>
    </row>
    <row r="140" spans="1:23" s="91" customFormat="1" ht="24.75" customHeight="1">
      <c r="A140" s="208">
        <f aca="true" t="shared" si="2" ref="A140:A204">+B140</f>
        <v>43451</v>
      </c>
      <c r="B140" s="238">
        <v>43451</v>
      </c>
      <c r="C140" s="200" t="s">
        <v>48</v>
      </c>
      <c r="D140" s="241" t="s">
        <v>99</v>
      </c>
      <c r="E140" s="210" t="s">
        <v>25</v>
      </c>
      <c r="F140" s="215">
        <v>0.875</v>
      </c>
      <c r="G140" s="212">
        <v>4</v>
      </c>
      <c r="H140" s="212"/>
      <c r="I140" s="212"/>
      <c r="J140" s="242"/>
      <c r="K140" s="212"/>
      <c r="L140" s="212"/>
      <c r="M140" s="212"/>
      <c r="N140" s="212"/>
      <c r="O140" s="212"/>
      <c r="P140" s="212"/>
      <c r="Q140" s="212"/>
      <c r="R140" s="212"/>
      <c r="S140" s="108"/>
      <c r="T140" s="323"/>
      <c r="U140" s="323"/>
      <c r="V140" s="323"/>
      <c r="W140" s="323"/>
    </row>
    <row r="141" spans="1:23" s="91" customFormat="1" ht="24.75" customHeight="1">
      <c r="A141" s="208">
        <f t="shared" si="2"/>
        <v>43451</v>
      </c>
      <c r="B141" s="238">
        <v>43451</v>
      </c>
      <c r="C141" s="200" t="s">
        <v>48</v>
      </c>
      <c r="D141" s="241" t="s">
        <v>100</v>
      </c>
      <c r="E141" s="210" t="s">
        <v>2</v>
      </c>
      <c r="F141" s="215">
        <v>0.7916666666666666</v>
      </c>
      <c r="G141" s="212">
        <v>3</v>
      </c>
      <c r="H141" s="212"/>
      <c r="I141" s="212"/>
      <c r="J141" s="242"/>
      <c r="K141" s="212"/>
      <c r="L141" s="212"/>
      <c r="M141" s="212"/>
      <c r="N141" s="212"/>
      <c r="O141" s="212"/>
      <c r="P141" s="212"/>
      <c r="Q141" s="212"/>
      <c r="R141" s="212"/>
      <c r="S141" s="108"/>
      <c r="T141" s="323"/>
      <c r="U141" s="323"/>
      <c r="V141" s="323"/>
      <c r="W141" s="323"/>
    </row>
    <row r="142" spans="1:23" s="91" customFormat="1" ht="24.75" customHeight="1">
      <c r="A142" s="208">
        <f t="shared" si="2"/>
        <v>43451</v>
      </c>
      <c r="B142" s="238">
        <v>43451</v>
      </c>
      <c r="C142" s="200" t="s">
        <v>48</v>
      </c>
      <c r="D142" s="241" t="s">
        <v>100</v>
      </c>
      <c r="E142" s="210" t="s">
        <v>2</v>
      </c>
      <c r="F142" s="215">
        <v>0.875</v>
      </c>
      <c r="G142" s="212">
        <v>4</v>
      </c>
      <c r="H142" s="212"/>
      <c r="I142" s="212"/>
      <c r="J142" s="242"/>
      <c r="K142" s="212"/>
      <c r="L142" s="212"/>
      <c r="M142" s="212"/>
      <c r="N142" s="212"/>
      <c r="O142" s="212"/>
      <c r="P142" s="212"/>
      <c r="Q142" s="212"/>
      <c r="R142" s="212"/>
      <c r="S142" s="108"/>
      <c r="T142" s="323"/>
      <c r="U142" s="323"/>
      <c r="V142" s="323"/>
      <c r="W142" s="323"/>
    </row>
    <row r="143" spans="1:23" s="91" customFormat="1" ht="24.75" customHeight="1">
      <c r="A143" s="208">
        <f t="shared" si="2"/>
        <v>43451</v>
      </c>
      <c r="B143" s="238">
        <v>43451</v>
      </c>
      <c r="C143" s="200" t="s">
        <v>46</v>
      </c>
      <c r="D143" s="243" t="s">
        <v>99</v>
      </c>
      <c r="E143" s="210" t="s">
        <v>2</v>
      </c>
      <c r="F143" s="215">
        <v>0.8125</v>
      </c>
      <c r="G143" s="212">
        <v>2</v>
      </c>
      <c r="H143" s="212"/>
      <c r="I143" s="212"/>
      <c r="J143" s="212"/>
      <c r="K143" s="244"/>
      <c r="L143" s="212"/>
      <c r="M143" s="212"/>
      <c r="N143" s="212"/>
      <c r="O143" s="212"/>
      <c r="P143" s="212"/>
      <c r="Q143" s="212"/>
      <c r="R143" s="212"/>
      <c r="S143" s="108"/>
      <c r="T143" s="323"/>
      <c r="U143" s="323"/>
      <c r="V143" s="323"/>
      <c r="W143" s="323"/>
    </row>
    <row r="144" spans="1:23" s="91" customFormat="1" ht="24.75" customHeight="1">
      <c r="A144" s="208">
        <f t="shared" si="2"/>
        <v>43451</v>
      </c>
      <c r="B144" s="238">
        <v>43451</v>
      </c>
      <c r="C144" s="200" t="s">
        <v>46</v>
      </c>
      <c r="D144" s="201" t="s">
        <v>100</v>
      </c>
      <c r="E144" s="210" t="s">
        <v>163</v>
      </c>
      <c r="F144" s="215">
        <v>0.8125</v>
      </c>
      <c r="G144" s="212">
        <v>2</v>
      </c>
      <c r="H144" s="212"/>
      <c r="I144" s="212"/>
      <c r="J144" s="212"/>
      <c r="K144" s="244"/>
      <c r="L144" s="212"/>
      <c r="M144" s="212"/>
      <c r="N144" s="212"/>
      <c r="O144" s="212"/>
      <c r="P144" s="212"/>
      <c r="Q144" s="212"/>
      <c r="R144" s="212"/>
      <c r="S144" s="108"/>
      <c r="T144" s="323"/>
      <c r="U144" s="323"/>
      <c r="V144" s="323"/>
      <c r="W144" s="323"/>
    </row>
    <row r="145" spans="1:23" s="252" customFormat="1" ht="24.75" customHeight="1">
      <c r="A145" s="198">
        <f t="shared" si="2"/>
        <v>43458</v>
      </c>
      <c r="B145" s="199">
        <v>43458</v>
      </c>
      <c r="C145" s="256" t="s">
        <v>60</v>
      </c>
      <c r="D145" s="210"/>
      <c r="E145" s="210"/>
      <c r="F145" s="215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T145" s="214"/>
      <c r="U145" s="214"/>
      <c r="V145" s="214"/>
      <c r="W145" s="214"/>
    </row>
    <row r="146" spans="1:23" s="252" customFormat="1" ht="24.75" customHeight="1">
      <c r="A146" s="248">
        <f t="shared" si="2"/>
        <v>43459</v>
      </c>
      <c r="B146" s="247">
        <v>43459</v>
      </c>
      <c r="C146" s="256" t="s">
        <v>60</v>
      </c>
      <c r="D146" s="210"/>
      <c r="E146" s="210"/>
      <c r="F146" s="215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T146" s="214"/>
      <c r="U146" s="214"/>
      <c r="V146" s="214"/>
      <c r="W146" s="214"/>
    </row>
    <row r="147" spans="1:23" s="252" customFormat="1" ht="24.75" customHeight="1">
      <c r="A147" s="248">
        <f t="shared" si="2"/>
        <v>43460</v>
      </c>
      <c r="B147" s="247">
        <v>43460</v>
      </c>
      <c r="C147" s="256" t="s">
        <v>60</v>
      </c>
      <c r="D147" s="210"/>
      <c r="E147" s="210"/>
      <c r="F147" s="215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T147" s="214"/>
      <c r="U147" s="214"/>
      <c r="V147" s="214"/>
      <c r="W147" s="214"/>
    </row>
    <row r="148" spans="1:23" s="252" customFormat="1" ht="24.75" customHeight="1">
      <c r="A148" s="248">
        <f t="shared" si="2"/>
        <v>43461</v>
      </c>
      <c r="B148" s="199">
        <v>43461</v>
      </c>
      <c r="C148" s="256" t="s">
        <v>60</v>
      </c>
      <c r="D148" s="210"/>
      <c r="E148" s="210"/>
      <c r="F148" s="215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T148" s="214"/>
      <c r="U148" s="214"/>
      <c r="V148" s="214"/>
      <c r="W148" s="214"/>
    </row>
    <row r="149" spans="1:23" s="252" customFormat="1" ht="24.75" customHeight="1">
      <c r="A149" s="198">
        <f t="shared" si="2"/>
        <v>43462</v>
      </c>
      <c r="B149" s="199">
        <v>43462</v>
      </c>
      <c r="C149" s="256" t="s">
        <v>60</v>
      </c>
      <c r="D149" s="210"/>
      <c r="E149" s="210"/>
      <c r="F149" s="215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T149" s="214"/>
      <c r="U149" s="214"/>
      <c r="V149" s="214"/>
      <c r="W149" s="214"/>
    </row>
    <row r="150" spans="1:23" s="253" customFormat="1" ht="24.75" customHeight="1">
      <c r="A150" s="198">
        <f t="shared" si="2"/>
        <v>43463</v>
      </c>
      <c r="B150" s="199">
        <v>43463</v>
      </c>
      <c r="C150" s="256" t="s">
        <v>60</v>
      </c>
      <c r="D150" s="210"/>
      <c r="E150" s="210"/>
      <c r="F150" s="215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52"/>
      <c r="T150" s="323"/>
      <c r="U150" s="323"/>
      <c r="V150" s="323"/>
      <c r="W150" s="323"/>
    </row>
    <row r="151" spans="1:23" s="253" customFormat="1" ht="24.75" customHeight="1">
      <c r="A151" s="198">
        <f t="shared" si="2"/>
        <v>43464</v>
      </c>
      <c r="B151" s="199">
        <v>43464</v>
      </c>
      <c r="C151" s="256" t="s">
        <v>60</v>
      </c>
      <c r="D151" s="210"/>
      <c r="E151" s="210"/>
      <c r="F151" s="215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52"/>
      <c r="T151" s="323"/>
      <c r="U151" s="323"/>
      <c r="V151" s="323"/>
      <c r="W151" s="323"/>
    </row>
    <row r="152" spans="1:26" s="91" customFormat="1" ht="24.75" customHeight="1">
      <c r="A152" s="198">
        <f t="shared" si="2"/>
        <v>43465</v>
      </c>
      <c r="B152" s="199">
        <v>43465</v>
      </c>
      <c r="C152" s="256" t="s">
        <v>60</v>
      </c>
      <c r="D152" s="210"/>
      <c r="E152" s="210"/>
      <c r="F152" s="215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108"/>
      <c r="T152" s="332"/>
      <c r="U152" s="333"/>
      <c r="V152" s="330"/>
      <c r="W152" s="326"/>
      <c r="X152" s="233"/>
      <c r="Y152" s="225"/>
      <c r="Z152" s="226"/>
    </row>
    <row r="153" spans="1:23" s="253" customFormat="1" ht="24.75" customHeight="1">
      <c r="A153" s="248">
        <f t="shared" si="2"/>
        <v>43466</v>
      </c>
      <c r="B153" s="247">
        <v>43466</v>
      </c>
      <c r="C153" s="256" t="s">
        <v>60</v>
      </c>
      <c r="D153" s="210"/>
      <c r="E153" s="210"/>
      <c r="F153" s="215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52"/>
      <c r="T153" s="323"/>
      <c r="U153" s="323"/>
      <c r="V153" s="323"/>
      <c r="W153" s="323"/>
    </row>
    <row r="154" spans="1:23" s="108" customFormat="1" ht="24.75" customHeight="1">
      <c r="A154" s="206">
        <f t="shared" si="2"/>
        <v>43471</v>
      </c>
      <c r="B154" s="207">
        <v>43471</v>
      </c>
      <c r="C154" s="251" t="s">
        <v>142</v>
      </c>
      <c r="D154" s="210"/>
      <c r="E154" s="210"/>
      <c r="F154" s="215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T154" s="214"/>
      <c r="U154" s="214"/>
      <c r="V154" s="214"/>
      <c r="W154" s="214"/>
    </row>
    <row r="155" spans="1:23" s="236" customFormat="1" ht="24.75" customHeight="1">
      <c r="A155" s="208">
        <f t="shared" si="2"/>
        <v>43472</v>
      </c>
      <c r="B155" s="209">
        <v>43472</v>
      </c>
      <c r="C155" s="200" t="s">
        <v>213</v>
      </c>
      <c r="D155" s="210"/>
      <c r="E155" s="210" t="s">
        <v>2</v>
      </c>
      <c r="F155" s="215">
        <v>0.75</v>
      </c>
      <c r="G155" s="212">
        <v>1</v>
      </c>
      <c r="H155" s="212"/>
      <c r="I155" s="212"/>
      <c r="J155" s="212"/>
      <c r="K155" s="212"/>
      <c r="L155" s="212"/>
      <c r="M155" s="227"/>
      <c r="N155" s="212"/>
      <c r="O155" s="203"/>
      <c r="P155" s="212"/>
      <c r="Q155" s="212"/>
      <c r="R155" s="212"/>
      <c r="S155" s="220"/>
      <c r="T155" s="323"/>
      <c r="U155" s="323"/>
      <c r="V155" s="323"/>
      <c r="W155" s="323"/>
    </row>
    <row r="156" spans="1:23" s="236" customFormat="1" ht="24.75" customHeight="1">
      <c r="A156" s="208">
        <f t="shared" si="2"/>
        <v>43472</v>
      </c>
      <c r="B156" s="209">
        <v>43472</v>
      </c>
      <c r="C156" s="200" t="s">
        <v>213</v>
      </c>
      <c r="D156" s="210"/>
      <c r="E156" s="210" t="s">
        <v>2</v>
      </c>
      <c r="F156" s="215">
        <v>0.875</v>
      </c>
      <c r="G156" s="212">
        <v>1</v>
      </c>
      <c r="H156" s="212"/>
      <c r="I156" s="212"/>
      <c r="J156" s="212"/>
      <c r="K156" s="212"/>
      <c r="L156" s="212"/>
      <c r="M156" s="227"/>
      <c r="N156" s="212"/>
      <c r="O156" s="203"/>
      <c r="P156" s="212"/>
      <c r="Q156" s="212"/>
      <c r="R156" s="212"/>
      <c r="S156" s="220"/>
      <c r="T156" s="323"/>
      <c r="U156" s="323"/>
      <c r="V156" s="323"/>
      <c r="W156" s="323"/>
    </row>
    <row r="157" spans="1:23" s="236" customFormat="1" ht="24.75" customHeight="1">
      <c r="A157" s="208">
        <f t="shared" si="2"/>
        <v>43472</v>
      </c>
      <c r="B157" s="209">
        <v>43472</v>
      </c>
      <c r="C157" s="200" t="s">
        <v>213</v>
      </c>
      <c r="D157" s="210"/>
      <c r="E157" s="210" t="s">
        <v>163</v>
      </c>
      <c r="F157" s="215">
        <v>0.75</v>
      </c>
      <c r="G157" s="212">
        <v>1</v>
      </c>
      <c r="H157" s="212"/>
      <c r="I157" s="212"/>
      <c r="J157" s="212"/>
      <c r="K157" s="212"/>
      <c r="L157" s="212"/>
      <c r="M157" s="227"/>
      <c r="N157" s="212"/>
      <c r="O157" s="203"/>
      <c r="P157" s="212"/>
      <c r="Q157" s="212"/>
      <c r="R157" s="212"/>
      <c r="S157" s="220"/>
      <c r="T157" s="323"/>
      <c r="U157" s="323"/>
      <c r="V157" s="323"/>
      <c r="W157" s="323"/>
    </row>
    <row r="158" spans="1:23" s="236" customFormat="1" ht="24.75" customHeight="1">
      <c r="A158" s="208">
        <f t="shared" si="2"/>
        <v>43472</v>
      </c>
      <c r="B158" s="209">
        <v>43472</v>
      </c>
      <c r="C158" s="200" t="s">
        <v>213</v>
      </c>
      <c r="D158" s="210"/>
      <c r="E158" s="210" t="s">
        <v>163</v>
      </c>
      <c r="F158" s="215">
        <v>0.875</v>
      </c>
      <c r="G158" s="212">
        <v>1</v>
      </c>
      <c r="H158" s="212"/>
      <c r="I158" s="212"/>
      <c r="J158" s="212"/>
      <c r="K158" s="212"/>
      <c r="L158" s="212"/>
      <c r="M158" s="227"/>
      <c r="N158" s="212"/>
      <c r="O158" s="203"/>
      <c r="P158" s="212"/>
      <c r="Q158" s="212"/>
      <c r="R158" s="212"/>
      <c r="S158" s="220"/>
      <c r="T158" s="323"/>
      <c r="U158" s="323"/>
      <c r="V158" s="323"/>
      <c r="W158" s="323"/>
    </row>
    <row r="159" spans="1:23" s="236" customFormat="1" ht="24.75" customHeight="1">
      <c r="A159" s="208">
        <f t="shared" si="2"/>
        <v>43472</v>
      </c>
      <c r="B159" s="209">
        <v>43472</v>
      </c>
      <c r="C159" s="200" t="s">
        <v>213</v>
      </c>
      <c r="D159" s="210"/>
      <c r="E159" s="210" t="s">
        <v>25</v>
      </c>
      <c r="F159" s="215">
        <v>0.75</v>
      </c>
      <c r="G159" s="212">
        <v>1</v>
      </c>
      <c r="H159" s="212"/>
      <c r="I159" s="212"/>
      <c r="J159" s="212"/>
      <c r="K159" s="212"/>
      <c r="L159" s="212"/>
      <c r="M159" s="227"/>
      <c r="N159" s="212"/>
      <c r="O159" s="203"/>
      <c r="P159" s="212"/>
      <c r="Q159" s="212"/>
      <c r="R159" s="212"/>
      <c r="S159" s="220"/>
      <c r="T159" s="323"/>
      <c r="U159" s="323"/>
      <c r="V159" s="323"/>
      <c r="W159" s="323"/>
    </row>
    <row r="160" spans="1:23" s="236" customFormat="1" ht="24.75" customHeight="1">
      <c r="A160" s="208">
        <f t="shared" si="2"/>
        <v>43472</v>
      </c>
      <c r="B160" s="209">
        <v>43472</v>
      </c>
      <c r="C160" s="200" t="s">
        <v>213</v>
      </c>
      <c r="D160" s="210"/>
      <c r="E160" s="210" t="s">
        <v>25</v>
      </c>
      <c r="F160" s="215">
        <v>0.875</v>
      </c>
      <c r="G160" s="212">
        <v>1</v>
      </c>
      <c r="H160" s="212"/>
      <c r="I160" s="212"/>
      <c r="J160" s="212"/>
      <c r="K160" s="212"/>
      <c r="L160" s="212"/>
      <c r="M160" s="227"/>
      <c r="N160" s="212"/>
      <c r="O160" s="203"/>
      <c r="P160" s="212"/>
      <c r="Q160" s="212"/>
      <c r="R160" s="212"/>
      <c r="S160" s="220"/>
      <c r="T160" s="323"/>
      <c r="U160" s="323"/>
      <c r="V160" s="323"/>
      <c r="W160" s="323"/>
    </row>
    <row r="161" spans="1:23" s="220" customFormat="1" ht="24.75" customHeight="1">
      <c r="A161" s="198">
        <f t="shared" si="2"/>
        <v>43477</v>
      </c>
      <c r="B161" s="199">
        <v>43477</v>
      </c>
      <c r="C161" s="200" t="s">
        <v>213</v>
      </c>
      <c r="D161" s="210"/>
      <c r="E161" s="210" t="s">
        <v>2</v>
      </c>
      <c r="F161" s="215">
        <v>0.4166666666666667</v>
      </c>
      <c r="G161" s="212">
        <v>2</v>
      </c>
      <c r="H161" s="212"/>
      <c r="I161" s="212"/>
      <c r="J161" s="212"/>
      <c r="K161" s="212"/>
      <c r="L161" s="212"/>
      <c r="M161" s="227"/>
      <c r="N161" s="212"/>
      <c r="O161" s="212"/>
      <c r="P161" s="212"/>
      <c r="Q161" s="212"/>
      <c r="R161" s="212"/>
      <c r="T161" s="214"/>
      <c r="U161" s="214"/>
      <c r="V161" s="214"/>
      <c r="W161" s="214"/>
    </row>
    <row r="162" spans="1:23" s="220" customFormat="1" ht="24.75" customHeight="1">
      <c r="A162" s="198">
        <f t="shared" si="2"/>
        <v>43477</v>
      </c>
      <c r="B162" s="199">
        <v>43477</v>
      </c>
      <c r="C162" s="200" t="s">
        <v>213</v>
      </c>
      <c r="D162" s="210"/>
      <c r="E162" s="210" t="s">
        <v>163</v>
      </c>
      <c r="F162" s="215">
        <v>0.4166666666666667</v>
      </c>
      <c r="G162" s="212">
        <v>2</v>
      </c>
      <c r="H162" s="212"/>
      <c r="I162" s="212"/>
      <c r="J162" s="212"/>
      <c r="K162" s="212"/>
      <c r="L162" s="212"/>
      <c r="M162" s="227"/>
      <c r="N162" s="212"/>
      <c r="O162" s="212"/>
      <c r="P162" s="212"/>
      <c r="Q162" s="212"/>
      <c r="R162" s="212"/>
      <c r="T162" s="214"/>
      <c r="U162" s="214"/>
      <c r="V162" s="214"/>
      <c r="W162" s="214"/>
    </row>
    <row r="163" spans="1:23" s="220" customFormat="1" ht="24.75" customHeight="1">
      <c r="A163" s="198">
        <f t="shared" si="2"/>
        <v>43477</v>
      </c>
      <c r="B163" s="199">
        <v>43477</v>
      </c>
      <c r="C163" s="200" t="s">
        <v>213</v>
      </c>
      <c r="D163" s="210"/>
      <c r="E163" s="210" t="s">
        <v>163</v>
      </c>
      <c r="F163" s="215">
        <v>0.5416666666666666</v>
      </c>
      <c r="G163" s="212">
        <v>2</v>
      </c>
      <c r="H163" s="212"/>
      <c r="I163" s="212"/>
      <c r="J163" s="212"/>
      <c r="K163" s="212"/>
      <c r="L163" s="212"/>
      <c r="M163" s="227"/>
      <c r="N163" s="212"/>
      <c r="O163" s="212"/>
      <c r="P163" s="212"/>
      <c r="Q163" s="212"/>
      <c r="R163" s="212"/>
      <c r="T163" s="214"/>
      <c r="U163" s="214"/>
      <c r="V163" s="214"/>
      <c r="W163" s="214"/>
    </row>
    <row r="164" spans="1:23" s="220" customFormat="1" ht="24.75" customHeight="1">
      <c r="A164" s="198">
        <f t="shared" si="2"/>
        <v>43477</v>
      </c>
      <c r="B164" s="199">
        <v>43477</v>
      </c>
      <c r="C164" s="200" t="s">
        <v>213</v>
      </c>
      <c r="D164" s="210"/>
      <c r="E164" s="210" t="s">
        <v>25</v>
      </c>
      <c r="F164" s="215">
        <v>0.4166666666666667</v>
      </c>
      <c r="G164" s="212">
        <v>2</v>
      </c>
      <c r="H164" s="212"/>
      <c r="I164" s="212"/>
      <c r="J164" s="212"/>
      <c r="K164" s="212"/>
      <c r="L164" s="212"/>
      <c r="M164" s="227"/>
      <c r="N164" s="212"/>
      <c r="O164" s="212"/>
      <c r="P164" s="212"/>
      <c r="Q164" s="212"/>
      <c r="R164" s="212"/>
      <c r="T164" s="214"/>
      <c r="U164" s="214"/>
      <c r="V164" s="214"/>
      <c r="W164" s="214"/>
    </row>
    <row r="165" spans="1:23" s="220" customFormat="1" ht="24.75" customHeight="1">
      <c r="A165" s="198">
        <f t="shared" si="2"/>
        <v>43477</v>
      </c>
      <c r="B165" s="199">
        <v>43477</v>
      </c>
      <c r="C165" s="200" t="s">
        <v>213</v>
      </c>
      <c r="D165" s="210"/>
      <c r="E165" s="210" t="s">
        <v>25</v>
      </c>
      <c r="F165" s="215">
        <v>0.5416666666666666</v>
      </c>
      <c r="G165" s="212">
        <v>2</v>
      </c>
      <c r="H165" s="212"/>
      <c r="I165" s="212"/>
      <c r="J165" s="212"/>
      <c r="K165" s="212"/>
      <c r="L165" s="212"/>
      <c r="M165" s="227"/>
      <c r="N165" s="212"/>
      <c r="O165" s="212"/>
      <c r="P165" s="212"/>
      <c r="Q165" s="212"/>
      <c r="R165" s="212"/>
      <c r="T165" s="214"/>
      <c r="U165" s="214"/>
      <c r="V165" s="214"/>
      <c r="W165" s="214"/>
    </row>
    <row r="166" spans="1:23" s="220" customFormat="1" ht="24.75" customHeight="1">
      <c r="A166" s="206">
        <f t="shared" si="2"/>
        <v>43478</v>
      </c>
      <c r="B166" s="207">
        <v>43478</v>
      </c>
      <c r="C166" s="200" t="s">
        <v>170</v>
      </c>
      <c r="D166" s="210" t="s">
        <v>229</v>
      </c>
      <c r="E166" s="210" t="s">
        <v>2</v>
      </c>
      <c r="F166" s="215">
        <v>0.4166666666666667</v>
      </c>
      <c r="G166" s="212">
        <v>4</v>
      </c>
      <c r="H166" s="22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T166" s="214"/>
      <c r="U166" s="214"/>
      <c r="V166" s="214"/>
      <c r="W166" s="214"/>
    </row>
    <row r="167" spans="1:23" s="220" customFormat="1" ht="24.75" customHeight="1">
      <c r="A167" s="206">
        <f t="shared" si="2"/>
        <v>43478</v>
      </c>
      <c r="B167" s="207">
        <v>43478</v>
      </c>
      <c r="C167" s="200" t="s">
        <v>170</v>
      </c>
      <c r="D167" s="210" t="s">
        <v>5</v>
      </c>
      <c r="E167" s="210" t="s">
        <v>25</v>
      </c>
      <c r="F167" s="215">
        <v>0.4166666666666667</v>
      </c>
      <c r="G167" s="212">
        <v>4</v>
      </c>
      <c r="H167" s="22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T167" s="214"/>
      <c r="U167" s="214"/>
      <c r="V167" s="214"/>
      <c r="W167" s="214"/>
    </row>
    <row r="168" spans="1:23" s="220" customFormat="1" ht="24.75" customHeight="1">
      <c r="A168" s="208">
        <f t="shared" si="2"/>
        <v>43479</v>
      </c>
      <c r="B168" s="209">
        <v>43479</v>
      </c>
      <c r="C168" s="200" t="s">
        <v>170</v>
      </c>
      <c r="D168" s="210" t="s">
        <v>274</v>
      </c>
      <c r="E168" s="210" t="s">
        <v>2</v>
      </c>
      <c r="F168" s="215">
        <v>0.8125</v>
      </c>
      <c r="G168" s="212">
        <v>8</v>
      </c>
      <c r="H168" s="22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T168" s="214"/>
      <c r="U168" s="214"/>
      <c r="V168" s="214"/>
      <c r="W168" s="214"/>
    </row>
    <row r="169" spans="1:23" s="220" customFormat="1" ht="24.75" customHeight="1">
      <c r="A169" s="208">
        <f t="shared" si="2"/>
        <v>43479</v>
      </c>
      <c r="B169" s="209">
        <v>43479</v>
      </c>
      <c r="C169" s="200" t="s">
        <v>170</v>
      </c>
      <c r="D169" s="210" t="s">
        <v>105</v>
      </c>
      <c r="E169" s="210" t="s">
        <v>25</v>
      </c>
      <c r="F169" s="215">
        <v>0.8125</v>
      </c>
      <c r="G169" s="212">
        <v>8</v>
      </c>
      <c r="H169" s="22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T169" s="214"/>
      <c r="U169" s="214"/>
      <c r="V169" s="214"/>
      <c r="W169" s="214"/>
    </row>
    <row r="170" spans="1:26" s="108" customFormat="1" ht="24.75" customHeight="1">
      <c r="A170" s="228">
        <f t="shared" si="2"/>
        <v>43482</v>
      </c>
      <c r="B170" s="229">
        <v>43482</v>
      </c>
      <c r="C170" s="230" t="s">
        <v>314</v>
      </c>
      <c r="D170" s="231"/>
      <c r="E170" s="231"/>
      <c r="F170" s="215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T170" s="323"/>
      <c r="U170" s="323"/>
      <c r="V170" s="323"/>
      <c r="W170" s="327"/>
      <c r="X170" s="233"/>
      <c r="Y170" s="225"/>
      <c r="Z170" s="226"/>
    </row>
    <row r="171" spans="1:26" s="108" customFormat="1" ht="24.75" customHeight="1">
      <c r="A171" s="198">
        <f t="shared" si="2"/>
        <v>43483</v>
      </c>
      <c r="B171" s="199">
        <v>43483</v>
      </c>
      <c r="C171" s="201" t="s">
        <v>45</v>
      </c>
      <c r="D171" s="201"/>
      <c r="E171" s="201" t="s">
        <v>2</v>
      </c>
      <c r="F171" s="215">
        <v>0.6875</v>
      </c>
      <c r="G171" s="212">
        <v>5</v>
      </c>
      <c r="H171" s="212"/>
      <c r="I171" s="212"/>
      <c r="J171" s="212"/>
      <c r="K171" s="212"/>
      <c r="L171" s="212"/>
      <c r="M171" s="212"/>
      <c r="N171" s="212"/>
      <c r="O171" s="212"/>
      <c r="P171" s="314"/>
      <c r="Q171" s="212"/>
      <c r="R171" s="212"/>
      <c r="T171" s="323"/>
      <c r="U171" s="323"/>
      <c r="V171" s="323"/>
      <c r="W171" s="327"/>
      <c r="X171" s="233"/>
      <c r="Y171" s="225"/>
      <c r="Z171" s="226"/>
    </row>
    <row r="172" spans="1:26" s="108" customFormat="1" ht="24.75" customHeight="1">
      <c r="A172" s="198">
        <f t="shared" si="2"/>
        <v>43484</v>
      </c>
      <c r="B172" s="199">
        <v>43484</v>
      </c>
      <c r="C172" s="243" t="s">
        <v>214</v>
      </c>
      <c r="D172" s="201" t="s">
        <v>12</v>
      </c>
      <c r="E172" s="201" t="s">
        <v>2</v>
      </c>
      <c r="F172" s="215">
        <v>0.4166666666666667</v>
      </c>
      <c r="G172" s="212">
        <v>2</v>
      </c>
      <c r="H172" s="212"/>
      <c r="I172" s="212"/>
      <c r="J172" s="212"/>
      <c r="K172" s="212"/>
      <c r="L172" s="212"/>
      <c r="M172" s="227"/>
      <c r="N172" s="212"/>
      <c r="O172" s="212"/>
      <c r="P172" s="212"/>
      <c r="Q172" s="212"/>
      <c r="R172" s="212"/>
      <c r="T172" s="323"/>
      <c r="U172" s="323"/>
      <c r="V172" s="323"/>
      <c r="W172" s="327"/>
      <c r="X172" s="233"/>
      <c r="Y172" s="225"/>
      <c r="Z172" s="226"/>
    </row>
    <row r="173" spans="1:26" s="108" customFormat="1" ht="24.75" customHeight="1">
      <c r="A173" s="198">
        <f t="shared" si="2"/>
        <v>43484</v>
      </c>
      <c r="B173" s="199">
        <v>43484</v>
      </c>
      <c r="C173" s="243" t="s">
        <v>214</v>
      </c>
      <c r="D173" s="201" t="s">
        <v>11</v>
      </c>
      <c r="E173" s="201" t="s">
        <v>25</v>
      </c>
      <c r="F173" s="215">
        <v>0.4166666666666667</v>
      </c>
      <c r="G173" s="212">
        <v>2</v>
      </c>
      <c r="H173" s="212"/>
      <c r="I173" s="212"/>
      <c r="J173" s="212"/>
      <c r="K173" s="212"/>
      <c r="L173" s="212"/>
      <c r="M173" s="227"/>
      <c r="N173" s="212"/>
      <c r="O173" s="212"/>
      <c r="P173" s="212"/>
      <c r="Q173" s="212"/>
      <c r="R173" s="212"/>
      <c r="T173" s="323"/>
      <c r="U173" s="323"/>
      <c r="V173" s="323"/>
      <c r="W173" s="327"/>
      <c r="X173" s="233"/>
      <c r="Y173" s="225"/>
      <c r="Z173" s="226"/>
    </row>
    <row r="174" spans="1:26" s="108" customFormat="1" ht="24.75" customHeight="1">
      <c r="A174" s="198">
        <f t="shared" si="2"/>
        <v>43484</v>
      </c>
      <c r="B174" s="199">
        <v>43484</v>
      </c>
      <c r="C174" s="243" t="s">
        <v>214</v>
      </c>
      <c r="D174" s="201" t="s">
        <v>11</v>
      </c>
      <c r="E174" s="201" t="s">
        <v>25</v>
      </c>
      <c r="F174" s="215">
        <v>0.5416666666666666</v>
      </c>
      <c r="G174" s="212">
        <v>2</v>
      </c>
      <c r="H174" s="212"/>
      <c r="I174" s="212"/>
      <c r="J174" s="212"/>
      <c r="K174" s="212"/>
      <c r="L174" s="212"/>
      <c r="M174" s="227"/>
      <c r="N174" s="212"/>
      <c r="O174" s="212"/>
      <c r="P174" s="212"/>
      <c r="Q174" s="212"/>
      <c r="R174" s="212"/>
      <c r="T174" s="323"/>
      <c r="U174" s="323"/>
      <c r="V174" s="323"/>
      <c r="W174" s="327"/>
      <c r="X174" s="233"/>
      <c r="Y174" s="225"/>
      <c r="Z174" s="226"/>
    </row>
    <row r="175" spans="1:23" s="253" customFormat="1" ht="24.75" customHeight="1">
      <c r="A175" s="206">
        <f t="shared" si="2"/>
        <v>43485</v>
      </c>
      <c r="B175" s="207">
        <v>43485</v>
      </c>
      <c r="C175" s="243" t="s">
        <v>177</v>
      </c>
      <c r="D175" s="210" t="s">
        <v>271</v>
      </c>
      <c r="E175" s="210" t="s">
        <v>2</v>
      </c>
      <c r="F175" s="215">
        <v>0.4166666666666667</v>
      </c>
      <c r="G175" s="212">
        <v>4</v>
      </c>
      <c r="H175" s="212"/>
      <c r="I175" s="213"/>
      <c r="J175" s="212"/>
      <c r="K175" s="212"/>
      <c r="L175" s="212"/>
      <c r="M175" s="203"/>
      <c r="N175" s="212"/>
      <c r="O175" s="212"/>
      <c r="P175" s="212"/>
      <c r="Q175" s="212"/>
      <c r="R175" s="212"/>
      <c r="S175" s="252"/>
      <c r="T175" s="323"/>
      <c r="U175" s="323"/>
      <c r="V175" s="323"/>
      <c r="W175" s="323"/>
    </row>
    <row r="176" spans="1:23" s="253" customFormat="1" ht="24.75" customHeight="1">
      <c r="A176" s="206">
        <f t="shared" si="2"/>
        <v>43485</v>
      </c>
      <c r="B176" s="207">
        <v>43485</v>
      </c>
      <c r="C176" s="243" t="s">
        <v>177</v>
      </c>
      <c r="D176" s="210" t="s">
        <v>4</v>
      </c>
      <c r="E176" s="210" t="s">
        <v>25</v>
      </c>
      <c r="F176" s="215">
        <v>0.4166666666666667</v>
      </c>
      <c r="G176" s="212">
        <v>4</v>
      </c>
      <c r="H176" s="212"/>
      <c r="I176" s="213"/>
      <c r="J176" s="212"/>
      <c r="K176" s="212"/>
      <c r="L176" s="212"/>
      <c r="M176" s="203"/>
      <c r="N176" s="212"/>
      <c r="O176" s="212"/>
      <c r="P176" s="212"/>
      <c r="Q176" s="212"/>
      <c r="R176" s="212"/>
      <c r="S176" s="252"/>
      <c r="T176" s="323"/>
      <c r="U176" s="323"/>
      <c r="V176" s="323"/>
      <c r="W176" s="323"/>
    </row>
    <row r="177" spans="1:23" s="236" customFormat="1" ht="24.75" customHeight="1">
      <c r="A177" s="208">
        <f t="shared" si="2"/>
        <v>43486</v>
      </c>
      <c r="B177" s="209">
        <v>43486</v>
      </c>
      <c r="C177" s="241" t="s">
        <v>177</v>
      </c>
      <c r="D177" s="200" t="s">
        <v>272</v>
      </c>
      <c r="E177" s="200" t="s">
        <v>2</v>
      </c>
      <c r="F177" s="257">
        <v>0.7916666666666666</v>
      </c>
      <c r="G177" s="258">
        <v>5</v>
      </c>
      <c r="H177" s="259"/>
      <c r="I177" s="306"/>
      <c r="J177" s="259"/>
      <c r="K177" s="259"/>
      <c r="L177" s="259"/>
      <c r="M177" s="262"/>
      <c r="N177" s="259"/>
      <c r="O177" s="259"/>
      <c r="P177" s="188"/>
      <c r="Q177" s="259"/>
      <c r="R177" s="259"/>
      <c r="S177" s="226"/>
      <c r="T177" s="323"/>
      <c r="U177" s="323"/>
      <c r="V177" s="323"/>
      <c r="W177" s="323"/>
    </row>
    <row r="178" spans="1:23" s="236" customFormat="1" ht="24.75" customHeight="1">
      <c r="A178" s="208">
        <f t="shared" si="2"/>
        <v>43486</v>
      </c>
      <c r="B178" s="209">
        <v>43486</v>
      </c>
      <c r="C178" s="241" t="s">
        <v>177</v>
      </c>
      <c r="D178" s="210" t="s">
        <v>273</v>
      </c>
      <c r="E178" s="210" t="s">
        <v>163</v>
      </c>
      <c r="F178" s="215">
        <v>0.7916666666666666</v>
      </c>
      <c r="G178" s="212">
        <v>5</v>
      </c>
      <c r="H178" s="212"/>
      <c r="I178" s="213"/>
      <c r="J178" s="212"/>
      <c r="K178" s="212"/>
      <c r="L178" s="212"/>
      <c r="M178" s="203"/>
      <c r="N178" s="212"/>
      <c r="O178" s="212"/>
      <c r="P178" s="212"/>
      <c r="Q178" s="212"/>
      <c r="R178" s="212"/>
      <c r="S178" s="220"/>
      <c r="T178" s="323"/>
      <c r="U178" s="323"/>
      <c r="V178" s="323"/>
      <c r="W178" s="323"/>
    </row>
    <row r="179" spans="1:23" s="236" customFormat="1" ht="24.75" customHeight="1">
      <c r="A179" s="208">
        <f t="shared" si="2"/>
        <v>43486</v>
      </c>
      <c r="B179" s="209">
        <v>43486</v>
      </c>
      <c r="C179" s="241" t="s">
        <v>177</v>
      </c>
      <c r="D179" s="210" t="s">
        <v>53</v>
      </c>
      <c r="E179" s="210" t="s">
        <v>25</v>
      </c>
      <c r="F179" s="257">
        <v>0.7916666666666666</v>
      </c>
      <c r="G179" s="212">
        <v>5</v>
      </c>
      <c r="H179" s="212"/>
      <c r="I179" s="213"/>
      <c r="J179" s="212"/>
      <c r="K179" s="212"/>
      <c r="L179" s="212"/>
      <c r="M179" s="203"/>
      <c r="N179" s="212"/>
      <c r="O179" s="212"/>
      <c r="P179" s="212"/>
      <c r="Q179" s="212"/>
      <c r="R179" s="212"/>
      <c r="S179" s="220"/>
      <c r="T179" s="323"/>
      <c r="U179" s="323"/>
      <c r="V179" s="323"/>
      <c r="W179" s="323"/>
    </row>
    <row r="180" spans="1:23" s="220" customFormat="1" ht="24.75" customHeight="1">
      <c r="A180" s="206">
        <f t="shared" si="2"/>
        <v>43492</v>
      </c>
      <c r="B180" s="207">
        <v>43492</v>
      </c>
      <c r="C180" s="307" t="s">
        <v>215</v>
      </c>
      <c r="D180" s="210" t="s">
        <v>12</v>
      </c>
      <c r="E180" s="210" t="s">
        <v>2</v>
      </c>
      <c r="F180" s="215">
        <v>0.4166666666666667</v>
      </c>
      <c r="G180" s="212"/>
      <c r="H180" s="212"/>
      <c r="I180" s="203"/>
      <c r="J180" s="212"/>
      <c r="K180" s="212"/>
      <c r="L180" s="212"/>
      <c r="M180" s="227"/>
      <c r="N180" s="212"/>
      <c r="O180" s="212"/>
      <c r="P180" s="212"/>
      <c r="Q180" s="212"/>
      <c r="R180" s="212"/>
      <c r="T180" s="214"/>
      <c r="U180" s="214"/>
      <c r="V180" s="214"/>
      <c r="W180" s="214"/>
    </row>
    <row r="181" spans="1:23" s="220" customFormat="1" ht="24.75" customHeight="1">
      <c r="A181" s="206">
        <f t="shared" si="2"/>
        <v>43492</v>
      </c>
      <c r="B181" s="207">
        <v>43492</v>
      </c>
      <c r="C181" s="307" t="s">
        <v>215</v>
      </c>
      <c r="D181" s="210" t="s">
        <v>11</v>
      </c>
      <c r="E181" s="210" t="s">
        <v>2</v>
      </c>
      <c r="F181" s="215">
        <v>0.5833333333333334</v>
      </c>
      <c r="G181" s="212"/>
      <c r="H181" s="212"/>
      <c r="I181" s="203"/>
      <c r="J181" s="212"/>
      <c r="K181" s="212"/>
      <c r="L181" s="212"/>
      <c r="M181" s="227"/>
      <c r="N181" s="212"/>
      <c r="O181" s="212"/>
      <c r="P181" s="212"/>
      <c r="Q181" s="212"/>
      <c r="R181" s="212"/>
      <c r="T181" s="214"/>
      <c r="U181" s="214"/>
      <c r="V181" s="214"/>
      <c r="W181" s="214"/>
    </row>
    <row r="182" spans="1:23" s="220" customFormat="1" ht="24.75" customHeight="1">
      <c r="A182" s="208">
        <f t="shared" si="2"/>
        <v>43493</v>
      </c>
      <c r="B182" s="209">
        <v>43493</v>
      </c>
      <c r="C182" s="200" t="s">
        <v>48</v>
      </c>
      <c r="D182" s="241" t="s">
        <v>99</v>
      </c>
      <c r="E182" s="210" t="s">
        <v>2</v>
      </c>
      <c r="F182" s="215">
        <v>0.7916666666666666</v>
      </c>
      <c r="G182" s="212">
        <v>5</v>
      </c>
      <c r="H182" s="212"/>
      <c r="I182" s="203"/>
      <c r="J182" s="242"/>
      <c r="K182" s="212"/>
      <c r="L182" s="212"/>
      <c r="M182" s="212"/>
      <c r="N182" s="212"/>
      <c r="O182" s="212"/>
      <c r="P182" s="212"/>
      <c r="Q182" s="212"/>
      <c r="R182" s="212"/>
      <c r="T182" s="214"/>
      <c r="U182" s="214"/>
      <c r="V182" s="214"/>
      <c r="W182" s="214"/>
    </row>
    <row r="183" spans="1:23" s="220" customFormat="1" ht="24.75" customHeight="1">
      <c r="A183" s="208">
        <f t="shared" si="2"/>
        <v>43493</v>
      </c>
      <c r="B183" s="209">
        <v>43493</v>
      </c>
      <c r="C183" s="200" t="s">
        <v>48</v>
      </c>
      <c r="D183" s="241" t="s">
        <v>99</v>
      </c>
      <c r="E183" s="210" t="s">
        <v>2</v>
      </c>
      <c r="F183" s="215">
        <v>0.875</v>
      </c>
      <c r="G183" s="212">
        <v>6</v>
      </c>
      <c r="H183" s="212"/>
      <c r="I183" s="203"/>
      <c r="J183" s="242"/>
      <c r="K183" s="212"/>
      <c r="L183" s="212"/>
      <c r="M183" s="212"/>
      <c r="N183" s="212"/>
      <c r="O183" s="212"/>
      <c r="P183" s="212"/>
      <c r="Q183" s="212"/>
      <c r="R183" s="212"/>
      <c r="T183" s="214"/>
      <c r="U183" s="214"/>
      <c r="V183" s="214"/>
      <c r="W183" s="214"/>
    </row>
    <row r="184" spans="1:23" s="220" customFormat="1" ht="24.75" customHeight="1">
      <c r="A184" s="208">
        <f t="shared" si="2"/>
        <v>43493</v>
      </c>
      <c r="B184" s="209">
        <v>43493</v>
      </c>
      <c r="C184" s="200" t="s">
        <v>48</v>
      </c>
      <c r="D184" s="241" t="s">
        <v>100</v>
      </c>
      <c r="E184" s="210" t="s">
        <v>25</v>
      </c>
      <c r="F184" s="215">
        <v>0.7916666666666666</v>
      </c>
      <c r="G184" s="212">
        <v>5</v>
      </c>
      <c r="H184" s="212"/>
      <c r="I184" s="203"/>
      <c r="J184" s="242"/>
      <c r="K184" s="212"/>
      <c r="L184" s="212"/>
      <c r="M184" s="212"/>
      <c r="N184" s="212"/>
      <c r="O184" s="212"/>
      <c r="P184" s="212"/>
      <c r="Q184" s="212"/>
      <c r="R184" s="212"/>
      <c r="T184" s="214"/>
      <c r="U184" s="214"/>
      <c r="V184" s="214"/>
      <c r="W184" s="214"/>
    </row>
    <row r="185" spans="1:23" s="220" customFormat="1" ht="24.75" customHeight="1">
      <c r="A185" s="208">
        <f t="shared" si="2"/>
        <v>43493</v>
      </c>
      <c r="B185" s="209">
        <v>43493</v>
      </c>
      <c r="C185" s="200" t="s">
        <v>48</v>
      </c>
      <c r="D185" s="241" t="s">
        <v>100</v>
      </c>
      <c r="E185" s="210" t="s">
        <v>25</v>
      </c>
      <c r="F185" s="215">
        <v>0.875</v>
      </c>
      <c r="G185" s="212">
        <v>6</v>
      </c>
      <c r="H185" s="212"/>
      <c r="I185" s="203"/>
      <c r="J185" s="242"/>
      <c r="K185" s="212"/>
      <c r="L185" s="212"/>
      <c r="M185" s="212"/>
      <c r="N185" s="212"/>
      <c r="O185" s="212"/>
      <c r="P185" s="212"/>
      <c r="Q185" s="212"/>
      <c r="R185" s="212"/>
      <c r="T185" s="214"/>
      <c r="U185" s="214"/>
      <c r="V185" s="214"/>
      <c r="W185" s="214"/>
    </row>
    <row r="186" spans="1:23" s="220" customFormat="1" ht="24.75" customHeight="1">
      <c r="A186" s="208">
        <f t="shared" si="2"/>
        <v>43493</v>
      </c>
      <c r="B186" s="209">
        <v>43493</v>
      </c>
      <c r="C186" s="200" t="s">
        <v>46</v>
      </c>
      <c r="D186" s="243" t="s">
        <v>99</v>
      </c>
      <c r="E186" s="210" t="s">
        <v>163</v>
      </c>
      <c r="F186" s="215">
        <v>0.8125</v>
      </c>
      <c r="G186" s="212">
        <v>3</v>
      </c>
      <c r="H186" s="212"/>
      <c r="I186" s="203"/>
      <c r="J186" s="212"/>
      <c r="K186" s="244"/>
      <c r="L186" s="212"/>
      <c r="M186" s="212"/>
      <c r="N186" s="212"/>
      <c r="O186" s="212"/>
      <c r="P186" s="212"/>
      <c r="Q186" s="212"/>
      <c r="R186" s="212"/>
      <c r="T186" s="214"/>
      <c r="U186" s="214"/>
      <c r="V186" s="214"/>
      <c r="W186" s="214"/>
    </row>
    <row r="187" spans="1:23" s="220" customFormat="1" ht="24.75" customHeight="1">
      <c r="A187" s="208">
        <f t="shared" si="2"/>
        <v>43493</v>
      </c>
      <c r="B187" s="209">
        <v>43493</v>
      </c>
      <c r="C187" s="200" t="s">
        <v>46</v>
      </c>
      <c r="D187" s="201" t="s">
        <v>100</v>
      </c>
      <c r="E187" s="210" t="s">
        <v>2</v>
      </c>
      <c r="F187" s="215">
        <v>0.8125</v>
      </c>
      <c r="G187" s="212">
        <v>3</v>
      </c>
      <c r="H187" s="212"/>
      <c r="I187" s="203"/>
      <c r="J187" s="212"/>
      <c r="K187" s="244"/>
      <c r="L187" s="212"/>
      <c r="M187" s="212"/>
      <c r="N187" s="212"/>
      <c r="O187" s="212"/>
      <c r="P187" s="212"/>
      <c r="Q187" s="212"/>
      <c r="R187" s="212"/>
      <c r="T187" s="214"/>
      <c r="U187" s="214"/>
      <c r="V187" s="214"/>
      <c r="W187" s="214"/>
    </row>
    <row r="188" spans="1:23" s="220" customFormat="1" ht="24.75" customHeight="1">
      <c r="A188" s="216">
        <f t="shared" si="2"/>
        <v>43495</v>
      </c>
      <c r="B188" s="223">
        <v>43495</v>
      </c>
      <c r="C188" s="218" t="s">
        <v>303</v>
      </c>
      <c r="D188" s="219"/>
      <c r="E188" s="219"/>
      <c r="F188" s="215"/>
      <c r="G188" s="212"/>
      <c r="H188" s="212"/>
      <c r="I188" s="203"/>
      <c r="J188" s="212"/>
      <c r="K188" s="212"/>
      <c r="L188" s="212"/>
      <c r="M188" s="212"/>
      <c r="N188" s="212"/>
      <c r="O188" s="212"/>
      <c r="P188" s="212"/>
      <c r="Q188" s="212"/>
      <c r="R188" s="212"/>
      <c r="T188" s="214"/>
      <c r="U188" s="214"/>
      <c r="V188" s="214"/>
      <c r="W188" s="214"/>
    </row>
    <row r="189" spans="1:26" s="108" customFormat="1" ht="24.75" customHeight="1">
      <c r="A189" s="339">
        <f t="shared" si="2"/>
        <v>43496</v>
      </c>
      <c r="B189" s="340">
        <v>43496</v>
      </c>
      <c r="C189" s="341" t="s">
        <v>289</v>
      </c>
      <c r="D189" s="342"/>
      <c r="E189" s="342"/>
      <c r="F189" s="215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T189" s="323"/>
      <c r="U189" s="323"/>
      <c r="V189" s="323"/>
      <c r="W189" s="327"/>
      <c r="X189" s="233"/>
      <c r="Y189" s="225"/>
      <c r="Z189" s="226"/>
    </row>
    <row r="190" spans="1:23" s="220" customFormat="1" ht="24.75" customHeight="1">
      <c r="A190" s="198">
        <f t="shared" si="2"/>
        <v>43498</v>
      </c>
      <c r="B190" s="199">
        <v>43498</v>
      </c>
      <c r="C190" s="307" t="s">
        <v>216</v>
      </c>
      <c r="D190" s="210" t="s">
        <v>12</v>
      </c>
      <c r="E190" s="210" t="s">
        <v>2</v>
      </c>
      <c r="F190" s="215">
        <v>0.4166666666666667</v>
      </c>
      <c r="G190" s="212"/>
      <c r="H190" s="212"/>
      <c r="I190" s="203"/>
      <c r="J190" s="212"/>
      <c r="K190" s="212"/>
      <c r="L190" s="212"/>
      <c r="M190" s="227"/>
      <c r="N190" s="212"/>
      <c r="O190" s="212"/>
      <c r="P190" s="212"/>
      <c r="Q190" s="212"/>
      <c r="R190" s="212"/>
      <c r="T190" s="214"/>
      <c r="U190" s="214"/>
      <c r="V190" s="214"/>
      <c r="W190" s="214"/>
    </row>
    <row r="191" spans="1:23" s="220" customFormat="1" ht="24.75" customHeight="1">
      <c r="A191" s="198">
        <f t="shared" si="2"/>
        <v>43498</v>
      </c>
      <c r="B191" s="199">
        <v>43498</v>
      </c>
      <c r="C191" s="307" t="s">
        <v>216</v>
      </c>
      <c r="D191" s="210" t="s">
        <v>11</v>
      </c>
      <c r="E191" s="210" t="s">
        <v>2</v>
      </c>
      <c r="F191" s="215">
        <v>0.4166666666666667</v>
      </c>
      <c r="G191" s="212"/>
      <c r="H191" s="212"/>
      <c r="I191" s="203"/>
      <c r="J191" s="212"/>
      <c r="K191" s="212"/>
      <c r="L191" s="212"/>
      <c r="M191" s="227"/>
      <c r="N191" s="212"/>
      <c r="O191" s="212"/>
      <c r="P191" s="212"/>
      <c r="Q191" s="212"/>
      <c r="R191" s="212"/>
      <c r="T191" s="214"/>
      <c r="U191" s="214"/>
      <c r="V191" s="214"/>
      <c r="W191" s="214"/>
    </row>
    <row r="192" spans="1:30" s="220" customFormat="1" ht="24.75" customHeight="1">
      <c r="A192" s="248">
        <f t="shared" si="2"/>
        <v>43499</v>
      </c>
      <c r="B192" s="247">
        <v>43499</v>
      </c>
      <c r="C192" s="251" t="s">
        <v>217</v>
      </c>
      <c r="D192" s="210"/>
      <c r="E192" s="210"/>
      <c r="F192" s="215"/>
      <c r="G192" s="212"/>
      <c r="H192" s="212"/>
      <c r="I192" s="212"/>
      <c r="J192" s="212"/>
      <c r="K192" s="212"/>
      <c r="L192" s="212"/>
      <c r="M192" s="203"/>
      <c r="N192" s="212"/>
      <c r="O192" s="212"/>
      <c r="P192" s="212"/>
      <c r="Q192" s="204"/>
      <c r="R192" s="212"/>
      <c r="T192" s="214"/>
      <c r="U192" s="214"/>
      <c r="V192" s="214"/>
      <c r="W192" s="214"/>
      <c r="AD192" s="232"/>
    </row>
    <row r="193" spans="1:23" s="108" customFormat="1" ht="24.75" customHeight="1">
      <c r="A193" s="208">
        <f t="shared" si="2"/>
        <v>43500</v>
      </c>
      <c r="B193" s="238">
        <v>43500</v>
      </c>
      <c r="C193" s="260" t="s">
        <v>144</v>
      </c>
      <c r="D193" s="210"/>
      <c r="E193" s="210"/>
      <c r="F193" s="215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T193" s="214"/>
      <c r="U193" s="214"/>
      <c r="V193" s="214"/>
      <c r="W193" s="214"/>
    </row>
    <row r="194" spans="1:23" s="236" customFormat="1" ht="24.75" customHeight="1">
      <c r="A194" s="198">
        <f t="shared" si="2"/>
        <v>43504</v>
      </c>
      <c r="B194" s="199">
        <v>43504</v>
      </c>
      <c r="C194" s="251" t="s">
        <v>143</v>
      </c>
      <c r="D194" s="210"/>
      <c r="E194" s="210"/>
      <c r="F194" s="215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04"/>
      <c r="R194" s="212"/>
      <c r="S194" s="220"/>
      <c r="T194" s="323"/>
      <c r="U194" s="323"/>
      <c r="V194" s="323"/>
      <c r="W194" s="323"/>
    </row>
    <row r="195" spans="1:23" s="236" customFormat="1" ht="24.75" customHeight="1">
      <c r="A195" s="198">
        <f t="shared" si="2"/>
        <v>43505</v>
      </c>
      <c r="B195" s="199">
        <v>43505</v>
      </c>
      <c r="C195" s="251" t="s">
        <v>143</v>
      </c>
      <c r="D195" s="210"/>
      <c r="E195" s="210"/>
      <c r="F195" s="215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04"/>
      <c r="R195" s="212"/>
      <c r="S195" s="220"/>
      <c r="T195" s="323"/>
      <c r="U195" s="323"/>
      <c r="V195" s="323"/>
      <c r="W195" s="323"/>
    </row>
    <row r="196" spans="1:23" s="236" customFormat="1" ht="24.75" customHeight="1">
      <c r="A196" s="206">
        <f t="shared" si="2"/>
        <v>43506</v>
      </c>
      <c r="B196" s="207">
        <v>43506</v>
      </c>
      <c r="C196" s="308" t="s">
        <v>262</v>
      </c>
      <c r="D196" s="210"/>
      <c r="E196" s="210" t="s">
        <v>2</v>
      </c>
      <c r="F196" s="215"/>
      <c r="G196" s="212"/>
      <c r="H196" s="212"/>
      <c r="I196" s="212"/>
      <c r="J196" s="212"/>
      <c r="K196" s="212"/>
      <c r="L196" s="212"/>
      <c r="M196" s="203"/>
      <c r="N196" s="212"/>
      <c r="O196" s="212"/>
      <c r="P196" s="212"/>
      <c r="Q196" s="212"/>
      <c r="R196" s="320"/>
      <c r="S196" s="220"/>
      <c r="T196" s="323"/>
      <c r="U196" s="323"/>
      <c r="V196" s="323"/>
      <c r="W196" s="323"/>
    </row>
    <row r="197" spans="1:23" s="236" customFormat="1" ht="24.75" customHeight="1">
      <c r="A197" s="208">
        <f t="shared" si="2"/>
        <v>43507</v>
      </c>
      <c r="B197" s="238">
        <v>43507</v>
      </c>
      <c r="C197" s="243" t="s">
        <v>170</v>
      </c>
      <c r="D197" s="210" t="s">
        <v>209</v>
      </c>
      <c r="E197" s="210" t="s">
        <v>163</v>
      </c>
      <c r="F197" s="215">
        <v>0.8125</v>
      </c>
      <c r="G197" s="212">
        <v>9</v>
      </c>
      <c r="H197" s="222"/>
      <c r="I197" s="212"/>
      <c r="J197" s="212"/>
      <c r="K197" s="212"/>
      <c r="L197" s="212"/>
      <c r="M197" s="203"/>
      <c r="N197" s="212"/>
      <c r="O197" s="212"/>
      <c r="P197" s="212"/>
      <c r="Q197" s="212"/>
      <c r="R197" s="212"/>
      <c r="S197" s="220"/>
      <c r="T197" s="323"/>
      <c r="U197" s="323"/>
      <c r="V197" s="323"/>
      <c r="W197" s="323"/>
    </row>
    <row r="198" spans="1:23" s="236" customFormat="1" ht="24.75" customHeight="1">
      <c r="A198" s="208">
        <f t="shared" si="2"/>
        <v>43507</v>
      </c>
      <c r="B198" s="238">
        <v>43507</v>
      </c>
      <c r="C198" s="243" t="s">
        <v>170</v>
      </c>
      <c r="D198" s="210" t="s">
        <v>104</v>
      </c>
      <c r="E198" s="210" t="s">
        <v>25</v>
      </c>
      <c r="F198" s="215">
        <v>0.8125</v>
      </c>
      <c r="G198" s="212">
        <v>9</v>
      </c>
      <c r="H198" s="222"/>
      <c r="I198" s="212"/>
      <c r="J198" s="212"/>
      <c r="K198" s="212"/>
      <c r="L198" s="212"/>
      <c r="M198" s="203"/>
      <c r="N198" s="212"/>
      <c r="O198" s="212"/>
      <c r="P198" s="212"/>
      <c r="Q198" s="212"/>
      <c r="R198" s="212"/>
      <c r="S198" s="220"/>
      <c r="T198" s="323"/>
      <c r="U198" s="323"/>
      <c r="V198" s="323"/>
      <c r="W198" s="323"/>
    </row>
    <row r="199" spans="1:23" s="236" customFormat="1" ht="24.75" customHeight="1">
      <c r="A199" s="228">
        <f t="shared" si="2"/>
        <v>43510</v>
      </c>
      <c r="B199" s="229">
        <v>43510</v>
      </c>
      <c r="C199" s="230" t="s">
        <v>315</v>
      </c>
      <c r="D199" s="231"/>
      <c r="E199" s="231"/>
      <c r="F199" s="215"/>
      <c r="G199" s="212"/>
      <c r="H199" s="212"/>
      <c r="I199" s="212"/>
      <c r="J199" s="212"/>
      <c r="K199" s="212"/>
      <c r="L199" s="212"/>
      <c r="M199" s="203"/>
      <c r="N199" s="212"/>
      <c r="O199" s="212"/>
      <c r="P199" s="212"/>
      <c r="Q199" s="212"/>
      <c r="R199" s="212"/>
      <c r="S199" s="220"/>
      <c r="T199" s="323"/>
      <c r="U199" s="323"/>
      <c r="V199" s="323"/>
      <c r="W199" s="323"/>
    </row>
    <row r="200" spans="1:23" s="236" customFormat="1" ht="24.75" customHeight="1">
      <c r="A200" s="249">
        <f t="shared" si="2"/>
        <v>43512</v>
      </c>
      <c r="B200" s="199">
        <v>43512</v>
      </c>
      <c r="C200" s="200" t="s">
        <v>255</v>
      </c>
      <c r="D200" s="200" t="s">
        <v>88</v>
      </c>
      <c r="E200" s="210" t="s">
        <v>201</v>
      </c>
      <c r="F200" s="261"/>
      <c r="G200" s="262"/>
      <c r="H200" s="262"/>
      <c r="I200" s="262"/>
      <c r="J200" s="262"/>
      <c r="K200" s="262"/>
      <c r="L200" s="262"/>
      <c r="M200" s="262"/>
      <c r="N200" s="262"/>
      <c r="O200" s="263"/>
      <c r="P200" s="188"/>
      <c r="Q200" s="262"/>
      <c r="R200" s="262"/>
      <c r="S200" s="264"/>
      <c r="T200" s="323"/>
      <c r="U200" s="323"/>
      <c r="V200" s="323"/>
      <c r="W200" s="323"/>
    </row>
    <row r="201" spans="1:23" s="236" customFormat="1" ht="24.75" customHeight="1">
      <c r="A201" s="249">
        <f t="shared" si="2"/>
        <v>43512</v>
      </c>
      <c r="B201" s="199">
        <v>43512</v>
      </c>
      <c r="C201" s="200" t="str">
        <f>+C200</f>
        <v>ÖM Senioren Einzel Semifinale</v>
      </c>
      <c r="D201" s="200" t="s">
        <v>162</v>
      </c>
      <c r="E201" s="210" t="s">
        <v>201</v>
      </c>
      <c r="F201" s="261"/>
      <c r="G201" s="262"/>
      <c r="H201" s="262"/>
      <c r="I201" s="262"/>
      <c r="J201" s="262"/>
      <c r="K201" s="262"/>
      <c r="L201" s="262"/>
      <c r="M201" s="262"/>
      <c r="N201" s="262"/>
      <c r="O201" s="263"/>
      <c r="P201" s="188"/>
      <c r="Q201" s="262"/>
      <c r="R201" s="262"/>
      <c r="S201" s="264"/>
      <c r="T201" s="323"/>
      <c r="U201" s="323"/>
      <c r="V201" s="323"/>
      <c r="W201" s="323"/>
    </row>
    <row r="202" spans="1:23" s="236" customFormat="1" ht="24.75" customHeight="1">
      <c r="A202" s="206">
        <f t="shared" si="2"/>
        <v>43513</v>
      </c>
      <c r="B202" s="207">
        <v>43513</v>
      </c>
      <c r="C202" s="200" t="s">
        <v>256</v>
      </c>
      <c r="D202" s="200" t="s">
        <v>88</v>
      </c>
      <c r="E202" s="210" t="s">
        <v>201</v>
      </c>
      <c r="F202" s="215"/>
      <c r="G202" s="212"/>
      <c r="H202" s="212"/>
      <c r="I202" s="212"/>
      <c r="J202" s="212"/>
      <c r="K202" s="212"/>
      <c r="L202" s="212"/>
      <c r="M202" s="212"/>
      <c r="N202" s="212"/>
      <c r="O202" s="237"/>
      <c r="P202" s="212"/>
      <c r="Q202" s="212"/>
      <c r="R202" s="212"/>
      <c r="S202" s="220"/>
      <c r="T202" s="323"/>
      <c r="U202" s="323"/>
      <c r="V202" s="323"/>
      <c r="W202" s="323"/>
    </row>
    <row r="203" spans="1:23" s="236" customFormat="1" ht="24.75" customHeight="1">
      <c r="A203" s="206">
        <f t="shared" si="2"/>
        <v>43513</v>
      </c>
      <c r="B203" s="207">
        <v>43513</v>
      </c>
      <c r="C203" s="200" t="str">
        <f>+C202</f>
        <v>ÖM Senioren Einzel Finale</v>
      </c>
      <c r="D203" s="200" t="s">
        <v>162</v>
      </c>
      <c r="E203" s="210" t="s">
        <v>201</v>
      </c>
      <c r="F203" s="215"/>
      <c r="G203" s="212"/>
      <c r="H203" s="212"/>
      <c r="I203" s="212"/>
      <c r="J203" s="212"/>
      <c r="K203" s="212"/>
      <c r="L203" s="212"/>
      <c r="M203" s="212"/>
      <c r="N203" s="212"/>
      <c r="O203" s="237"/>
      <c r="P203" s="212"/>
      <c r="Q203" s="212"/>
      <c r="R203" s="212"/>
      <c r="S203" s="220"/>
      <c r="T203" s="323"/>
      <c r="U203" s="323"/>
      <c r="V203" s="323"/>
      <c r="W203" s="323"/>
    </row>
    <row r="204" spans="1:23" s="236" customFormat="1" ht="24.75" customHeight="1">
      <c r="A204" s="208">
        <f t="shared" si="2"/>
        <v>43514</v>
      </c>
      <c r="B204" s="209">
        <v>43514</v>
      </c>
      <c r="C204" s="200" t="s">
        <v>177</v>
      </c>
      <c r="D204" s="210" t="s">
        <v>196</v>
      </c>
      <c r="E204" s="210" t="s">
        <v>2</v>
      </c>
      <c r="F204" s="215">
        <v>0.7916666666666666</v>
      </c>
      <c r="G204" s="212">
        <v>6</v>
      </c>
      <c r="H204" s="203"/>
      <c r="I204" s="213"/>
      <c r="J204" s="212"/>
      <c r="K204" s="212"/>
      <c r="L204" s="212"/>
      <c r="M204" s="212"/>
      <c r="N204" s="212"/>
      <c r="O204" s="212"/>
      <c r="P204" s="212"/>
      <c r="Q204" s="212"/>
      <c r="R204" s="212"/>
      <c r="S204" s="220"/>
      <c r="T204" s="323"/>
      <c r="U204" s="323"/>
      <c r="V204" s="323"/>
      <c r="W204" s="323"/>
    </row>
    <row r="205" spans="1:23" s="236" customFormat="1" ht="24.75" customHeight="1">
      <c r="A205" s="208">
        <f aca="true" t="shared" si="3" ref="A205:A271">+B205</f>
        <v>43514</v>
      </c>
      <c r="B205" s="209">
        <v>43514</v>
      </c>
      <c r="C205" s="200" t="s">
        <v>177</v>
      </c>
      <c r="D205" s="210" t="s">
        <v>191</v>
      </c>
      <c r="E205" s="210" t="s">
        <v>163</v>
      </c>
      <c r="F205" s="215">
        <v>0.7916666666666666</v>
      </c>
      <c r="G205" s="212">
        <v>6</v>
      </c>
      <c r="H205" s="203"/>
      <c r="I205" s="213"/>
      <c r="J205" s="212"/>
      <c r="K205" s="212"/>
      <c r="L205" s="212"/>
      <c r="M205" s="212"/>
      <c r="N205" s="212"/>
      <c r="O205" s="212"/>
      <c r="P205" s="212"/>
      <c r="Q205" s="212"/>
      <c r="R205" s="212"/>
      <c r="S205" s="220"/>
      <c r="T205" s="323"/>
      <c r="U205" s="323"/>
      <c r="V205" s="323"/>
      <c r="W205" s="323"/>
    </row>
    <row r="206" spans="1:23" s="236" customFormat="1" ht="24.75" customHeight="1">
      <c r="A206" s="208">
        <f t="shared" si="3"/>
        <v>43514</v>
      </c>
      <c r="B206" s="209">
        <v>43514</v>
      </c>
      <c r="C206" s="200" t="s">
        <v>177</v>
      </c>
      <c r="D206" s="210" t="s">
        <v>52</v>
      </c>
      <c r="E206" s="210" t="s">
        <v>25</v>
      </c>
      <c r="F206" s="215">
        <v>0.7916666666666666</v>
      </c>
      <c r="G206" s="212">
        <v>6</v>
      </c>
      <c r="H206" s="203"/>
      <c r="I206" s="213"/>
      <c r="J206" s="212"/>
      <c r="K206" s="212"/>
      <c r="L206" s="212"/>
      <c r="M206" s="212"/>
      <c r="N206" s="212"/>
      <c r="O206" s="212"/>
      <c r="P206" s="212"/>
      <c r="Q206" s="212"/>
      <c r="R206" s="212"/>
      <c r="S206" s="220"/>
      <c r="T206" s="323"/>
      <c r="U206" s="323"/>
      <c r="V206" s="323"/>
      <c r="W206" s="323"/>
    </row>
    <row r="207" spans="1:23" s="236" customFormat="1" ht="24.75" customHeight="1">
      <c r="A207" s="216">
        <f t="shared" si="3"/>
        <v>43516</v>
      </c>
      <c r="B207" s="223">
        <v>43516</v>
      </c>
      <c r="C207" s="218" t="s">
        <v>304</v>
      </c>
      <c r="D207" s="219"/>
      <c r="E207" s="219"/>
      <c r="F207" s="215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20"/>
      <c r="T207" s="323"/>
      <c r="U207" s="323"/>
      <c r="V207" s="323"/>
      <c r="W207" s="323"/>
    </row>
    <row r="208" spans="1:23" s="236" customFormat="1" ht="24.75" customHeight="1">
      <c r="A208" s="198">
        <f t="shared" si="3"/>
        <v>43518</v>
      </c>
      <c r="B208" s="199">
        <v>43518</v>
      </c>
      <c r="C208" s="201" t="s">
        <v>45</v>
      </c>
      <c r="D208" s="201"/>
      <c r="E208" s="201" t="s">
        <v>2</v>
      </c>
      <c r="F208" s="215">
        <v>0.6875</v>
      </c>
      <c r="G208" s="212">
        <v>6</v>
      </c>
      <c r="H208" s="212"/>
      <c r="I208" s="212"/>
      <c r="J208" s="212"/>
      <c r="K208" s="212"/>
      <c r="L208" s="212"/>
      <c r="M208" s="212"/>
      <c r="N208" s="212"/>
      <c r="O208" s="212"/>
      <c r="P208" s="314"/>
      <c r="Q208" s="212"/>
      <c r="R208" s="212"/>
      <c r="S208" s="220"/>
      <c r="T208" s="323"/>
      <c r="U208" s="323"/>
      <c r="V208" s="323"/>
      <c r="W208" s="323"/>
    </row>
    <row r="209" spans="1:23" s="236" customFormat="1" ht="24.75" customHeight="1">
      <c r="A209" s="245">
        <f t="shared" si="3"/>
        <v>43520</v>
      </c>
      <c r="B209" s="247">
        <v>43520</v>
      </c>
      <c r="C209" s="200" t="s">
        <v>170</v>
      </c>
      <c r="D209" s="210" t="s">
        <v>197</v>
      </c>
      <c r="E209" s="210" t="s">
        <v>2</v>
      </c>
      <c r="F209" s="215">
        <v>0.4166666666666667</v>
      </c>
      <c r="G209" s="212">
        <v>5</v>
      </c>
      <c r="H209" s="22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20"/>
      <c r="T209" s="323"/>
      <c r="U209" s="323"/>
      <c r="V209" s="323"/>
      <c r="W209" s="323"/>
    </row>
    <row r="210" spans="1:23" s="91" customFormat="1" ht="24.75" customHeight="1">
      <c r="A210" s="206">
        <f t="shared" si="3"/>
        <v>43520</v>
      </c>
      <c r="B210" s="207">
        <v>43520</v>
      </c>
      <c r="C210" s="200" t="s">
        <v>170</v>
      </c>
      <c r="D210" s="210" t="s">
        <v>79</v>
      </c>
      <c r="E210" s="210" t="s">
        <v>25</v>
      </c>
      <c r="F210" s="215">
        <v>0.4166666666666667</v>
      </c>
      <c r="G210" s="212">
        <v>5</v>
      </c>
      <c r="H210" s="22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108"/>
      <c r="T210" s="323"/>
      <c r="U210" s="323"/>
      <c r="V210" s="323"/>
      <c r="W210" s="323"/>
    </row>
    <row r="211" spans="1:23" s="91" customFormat="1" ht="24.75" customHeight="1">
      <c r="A211" s="208">
        <f t="shared" si="3"/>
        <v>43521</v>
      </c>
      <c r="B211" s="238">
        <v>43521</v>
      </c>
      <c r="C211" s="243" t="s">
        <v>218</v>
      </c>
      <c r="D211" s="210"/>
      <c r="E211" s="210" t="s">
        <v>2</v>
      </c>
      <c r="F211" s="215">
        <v>0.75</v>
      </c>
      <c r="G211" s="212">
        <v>1</v>
      </c>
      <c r="H211" s="212"/>
      <c r="I211" s="203"/>
      <c r="J211" s="212"/>
      <c r="K211" s="212"/>
      <c r="L211" s="212"/>
      <c r="M211" s="203"/>
      <c r="N211" s="212"/>
      <c r="O211" s="237"/>
      <c r="P211" s="212"/>
      <c r="Q211" s="212"/>
      <c r="R211" s="212"/>
      <c r="S211" s="108"/>
      <c r="T211" s="323"/>
      <c r="U211" s="323"/>
      <c r="V211" s="323"/>
      <c r="W211" s="323"/>
    </row>
    <row r="212" spans="1:23" s="91" customFormat="1" ht="24.75" customHeight="1">
      <c r="A212" s="208">
        <f t="shared" si="3"/>
        <v>43521</v>
      </c>
      <c r="B212" s="238">
        <v>43521</v>
      </c>
      <c r="C212" s="243" t="s">
        <v>218</v>
      </c>
      <c r="D212" s="210"/>
      <c r="E212" s="210" t="s">
        <v>2</v>
      </c>
      <c r="F212" s="215">
        <v>0.875</v>
      </c>
      <c r="G212" s="212">
        <v>1</v>
      </c>
      <c r="H212" s="212"/>
      <c r="I212" s="203"/>
      <c r="J212" s="212"/>
      <c r="K212" s="212"/>
      <c r="L212" s="212"/>
      <c r="M212" s="203"/>
      <c r="N212" s="212"/>
      <c r="O212" s="237"/>
      <c r="P212" s="212"/>
      <c r="Q212" s="212"/>
      <c r="R212" s="212"/>
      <c r="S212" s="108"/>
      <c r="T212" s="323"/>
      <c r="U212" s="323"/>
      <c r="V212" s="323"/>
      <c r="W212" s="323"/>
    </row>
    <row r="213" spans="1:23" s="91" customFormat="1" ht="24.75" customHeight="1">
      <c r="A213" s="208">
        <f t="shared" si="3"/>
        <v>43521</v>
      </c>
      <c r="B213" s="238">
        <v>43521</v>
      </c>
      <c r="C213" s="243" t="s">
        <v>218</v>
      </c>
      <c r="D213" s="210"/>
      <c r="E213" s="210" t="s">
        <v>163</v>
      </c>
      <c r="F213" s="215">
        <v>0.75</v>
      </c>
      <c r="G213" s="212">
        <v>1</v>
      </c>
      <c r="H213" s="212"/>
      <c r="I213" s="203"/>
      <c r="J213" s="212"/>
      <c r="K213" s="212"/>
      <c r="L213" s="212"/>
      <c r="M213" s="203"/>
      <c r="N213" s="212"/>
      <c r="O213" s="237"/>
      <c r="P213" s="212"/>
      <c r="Q213" s="212"/>
      <c r="R213" s="212"/>
      <c r="S213" s="108"/>
      <c r="T213" s="323"/>
      <c r="U213" s="323"/>
      <c r="V213" s="323"/>
      <c r="W213" s="323"/>
    </row>
    <row r="214" spans="1:23" s="91" customFormat="1" ht="24.75" customHeight="1">
      <c r="A214" s="208">
        <f t="shared" si="3"/>
        <v>43521</v>
      </c>
      <c r="B214" s="238">
        <v>43521</v>
      </c>
      <c r="C214" s="243" t="s">
        <v>218</v>
      </c>
      <c r="D214" s="210"/>
      <c r="E214" s="210" t="s">
        <v>163</v>
      </c>
      <c r="F214" s="215">
        <v>0.875</v>
      </c>
      <c r="G214" s="212">
        <v>1</v>
      </c>
      <c r="H214" s="212"/>
      <c r="I214" s="203"/>
      <c r="J214" s="212"/>
      <c r="K214" s="212"/>
      <c r="L214" s="212"/>
      <c r="M214" s="203"/>
      <c r="N214" s="212"/>
      <c r="O214" s="237"/>
      <c r="P214" s="212"/>
      <c r="Q214" s="212"/>
      <c r="R214" s="212"/>
      <c r="S214" s="108"/>
      <c r="T214" s="323"/>
      <c r="U214" s="323"/>
      <c r="V214" s="323"/>
      <c r="W214" s="323"/>
    </row>
    <row r="215" spans="1:23" s="91" customFormat="1" ht="24.75" customHeight="1">
      <c r="A215" s="208">
        <f t="shared" si="3"/>
        <v>43521</v>
      </c>
      <c r="B215" s="238">
        <v>43521</v>
      </c>
      <c r="C215" s="243" t="s">
        <v>218</v>
      </c>
      <c r="D215" s="210"/>
      <c r="E215" s="210" t="s">
        <v>25</v>
      </c>
      <c r="F215" s="215">
        <v>0.75</v>
      </c>
      <c r="G215" s="212">
        <v>1</v>
      </c>
      <c r="H215" s="212"/>
      <c r="I215" s="203"/>
      <c r="J215" s="212"/>
      <c r="K215" s="212"/>
      <c r="L215" s="212"/>
      <c r="M215" s="203"/>
      <c r="N215" s="212"/>
      <c r="O215" s="237"/>
      <c r="P215" s="212"/>
      <c r="Q215" s="212"/>
      <c r="R215" s="212"/>
      <c r="S215" s="108"/>
      <c r="T215" s="323"/>
      <c r="U215" s="323"/>
      <c r="V215" s="323"/>
      <c r="W215" s="323"/>
    </row>
    <row r="216" spans="1:23" s="91" customFormat="1" ht="24.75" customHeight="1">
      <c r="A216" s="208">
        <f t="shared" si="3"/>
        <v>43521</v>
      </c>
      <c r="B216" s="238">
        <v>43521</v>
      </c>
      <c r="C216" s="243" t="s">
        <v>218</v>
      </c>
      <c r="D216" s="210"/>
      <c r="E216" s="210" t="s">
        <v>25</v>
      </c>
      <c r="F216" s="215">
        <v>0.875</v>
      </c>
      <c r="G216" s="212">
        <v>1</v>
      </c>
      <c r="H216" s="212"/>
      <c r="I216" s="203"/>
      <c r="J216" s="212"/>
      <c r="K216" s="212"/>
      <c r="L216" s="212"/>
      <c r="M216" s="203"/>
      <c r="N216" s="212"/>
      <c r="O216" s="237"/>
      <c r="P216" s="212"/>
      <c r="Q216" s="212"/>
      <c r="R216" s="212"/>
      <c r="S216" s="108"/>
      <c r="T216" s="323"/>
      <c r="U216" s="323"/>
      <c r="V216" s="323"/>
      <c r="W216" s="323"/>
    </row>
    <row r="217" spans="1:26" s="108" customFormat="1" ht="24.75" customHeight="1">
      <c r="A217" s="339">
        <f t="shared" si="3"/>
        <v>43524</v>
      </c>
      <c r="B217" s="340">
        <v>43524</v>
      </c>
      <c r="C217" s="341" t="s">
        <v>290</v>
      </c>
      <c r="D217" s="342"/>
      <c r="E217" s="342"/>
      <c r="F217" s="215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T217" s="323"/>
      <c r="U217" s="323"/>
      <c r="V217" s="323"/>
      <c r="W217" s="327"/>
      <c r="X217" s="233"/>
      <c r="Y217" s="225"/>
      <c r="Z217" s="226"/>
    </row>
    <row r="218" spans="1:23" s="108" customFormat="1" ht="24.75" customHeight="1">
      <c r="A218" s="206">
        <f t="shared" si="3"/>
        <v>43527</v>
      </c>
      <c r="B218" s="207">
        <v>43527</v>
      </c>
      <c r="C218" s="200" t="s">
        <v>177</v>
      </c>
      <c r="D218" s="210" t="s">
        <v>219</v>
      </c>
      <c r="E218" s="210" t="s">
        <v>2</v>
      </c>
      <c r="F218" s="215">
        <v>0.4166666666666667</v>
      </c>
      <c r="G218" s="212">
        <v>5</v>
      </c>
      <c r="H218" s="212"/>
      <c r="I218" s="213"/>
      <c r="J218" s="212"/>
      <c r="K218" s="212"/>
      <c r="L218" s="212"/>
      <c r="M218" s="212"/>
      <c r="N218" s="212"/>
      <c r="O218" s="212"/>
      <c r="P218" s="212"/>
      <c r="Q218" s="212"/>
      <c r="R218" s="212"/>
      <c r="T218" s="214"/>
      <c r="U218" s="214"/>
      <c r="V218" s="214"/>
      <c r="W218" s="214"/>
    </row>
    <row r="219" spans="1:23" s="108" customFormat="1" ht="24.75" customHeight="1">
      <c r="A219" s="206">
        <f t="shared" si="3"/>
        <v>43527</v>
      </c>
      <c r="B219" s="207">
        <v>43527</v>
      </c>
      <c r="C219" s="200" t="s">
        <v>177</v>
      </c>
      <c r="D219" s="210" t="s">
        <v>5</v>
      </c>
      <c r="E219" s="210" t="s">
        <v>25</v>
      </c>
      <c r="F219" s="215">
        <v>0.4166666666666667</v>
      </c>
      <c r="G219" s="212">
        <v>5</v>
      </c>
      <c r="H219" s="212"/>
      <c r="I219" s="213"/>
      <c r="J219" s="212"/>
      <c r="K219" s="212"/>
      <c r="L219" s="212"/>
      <c r="M219" s="212"/>
      <c r="N219" s="212"/>
      <c r="O219" s="212"/>
      <c r="P219" s="212"/>
      <c r="Q219" s="212"/>
      <c r="R219" s="212"/>
      <c r="T219" s="214"/>
      <c r="U219" s="214"/>
      <c r="V219" s="214"/>
      <c r="W219" s="214"/>
    </row>
    <row r="220" spans="1:23" s="108" customFormat="1" ht="24.75" customHeight="1">
      <c r="A220" s="208">
        <f t="shared" si="3"/>
        <v>43528</v>
      </c>
      <c r="B220" s="209">
        <v>43528</v>
      </c>
      <c r="C220" s="200" t="s">
        <v>170</v>
      </c>
      <c r="D220" s="210" t="s">
        <v>211</v>
      </c>
      <c r="E220" s="210" t="s">
        <v>2</v>
      </c>
      <c r="F220" s="215">
        <v>0.8125</v>
      </c>
      <c r="G220" s="212">
        <v>10</v>
      </c>
      <c r="H220" s="22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T220" s="214"/>
      <c r="U220" s="214"/>
      <c r="V220" s="214"/>
      <c r="W220" s="214"/>
    </row>
    <row r="221" spans="1:23" s="108" customFormat="1" ht="24.75" customHeight="1">
      <c r="A221" s="208">
        <f t="shared" si="3"/>
        <v>43528</v>
      </c>
      <c r="B221" s="209">
        <v>43528</v>
      </c>
      <c r="C221" s="200" t="s">
        <v>170</v>
      </c>
      <c r="D221" s="210" t="s">
        <v>106</v>
      </c>
      <c r="E221" s="210" t="s">
        <v>25</v>
      </c>
      <c r="F221" s="215">
        <v>0.8125</v>
      </c>
      <c r="G221" s="212">
        <v>10</v>
      </c>
      <c r="H221" s="22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T221" s="214"/>
      <c r="U221" s="214"/>
      <c r="V221" s="214"/>
      <c r="W221" s="214"/>
    </row>
    <row r="222" spans="1:23" s="108" customFormat="1" ht="24.75" customHeight="1">
      <c r="A222" s="198">
        <f t="shared" si="3"/>
        <v>43533</v>
      </c>
      <c r="B222" s="199">
        <v>43533</v>
      </c>
      <c r="C222" s="200" t="s">
        <v>264</v>
      </c>
      <c r="D222" s="210"/>
      <c r="E222" s="210" t="s">
        <v>2</v>
      </c>
      <c r="F222" s="215">
        <v>0.4166666666666667</v>
      </c>
      <c r="G222" s="212">
        <v>1</v>
      </c>
      <c r="H222" s="212"/>
      <c r="I222" s="212"/>
      <c r="J222" s="212"/>
      <c r="K222" s="212"/>
      <c r="L222" s="212"/>
      <c r="M222" s="227"/>
      <c r="N222" s="212"/>
      <c r="O222" s="212"/>
      <c r="P222" s="212"/>
      <c r="Q222" s="212"/>
      <c r="R222" s="212"/>
      <c r="T222" s="214"/>
      <c r="U222" s="214"/>
      <c r="V222" s="214"/>
      <c r="W222" s="214"/>
    </row>
    <row r="223" spans="1:23" s="108" customFormat="1" ht="24.75" customHeight="1">
      <c r="A223" s="198">
        <f t="shared" si="3"/>
        <v>43533</v>
      </c>
      <c r="B223" s="199">
        <v>43533</v>
      </c>
      <c r="C223" s="200" t="s">
        <v>264</v>
      </c>
      <c r="D223" s="210"/>
      <c r="E223" s="210" t="s">
        <v>163</v>
      </c>
      <c r="F223" s="215">
        <v>0.4166666666666667</v>
      </c>
      <c r="G223" s="212">
        <v>1</v>
      </c>
      <c r="H223" s="212"/>
      <c r="I223" s="212"/>
      <c r="J223" s="212"/>
      <c r="K223" s="212"/>
      <c r="L223" s="212"/>
      <c r="M223" s="227"/>
      <c r="N223" s="212"/>
      <c r="O223" s="212"/>
      <c r="P223" s="212"/>
      <c r="Q223" s="212"/>
      <c r="R223" s="212"/>
      <c r="T223" s="214"/>
      <c r="U223" s="214"/>
      <c r="V223" s="214"/>
      <c r="W223" s="214"/>
    </row>
    <row r="224" spans="1:23" s="108" customFormat="1" ht="24.75" customHeight="1">
      <c r="A224" s="198">
        <f t="shared" si="3"/>
        <v>43533</v>
      </c>
      <c r="B224" s="199">
        <v>43533</v>
      </c>
      <c r="C224" s="200" t="s">
        <v>264</v>
      </c>
      <c r="D224" s="210"/>
      <c r="E224" s="210" t="s">
        <v>25</v>
      </c>
      <c r="F224" s="215">
        <v>0.4166666666666667</v>
      </c>
      <c r="G224" s="212">
        <v>1</v>
      </c>
      <c r="H224" s="212"/>
      <c r="I224" s="212"/>
      <c r="J224" s="212"/>
      <c r="K224" s="212"/>
      <c r="L224" s="212"/>
      <c r="M224" s="227"/>
      <c r="N224" s="212"/>
      <c r="O224" s="212"/>
      <c r="P224" s="212"/>
      <c r="Q224" s="212"/>
      <c r="R224" s="212"/>
      <c r="T224" s="214"/>
      <c r="U224" s="214"/>
      <c r="V224" s="214"/>
      <c r="W224" s="214"/>
    </row>
    <row r="225" spans="1:23" s="108" customFormat="1" ht="24.75" customHeight="1">
      <c r="A225" s="206">
        <f t="shared" si="3"/>
        <v>43534</v>
      </c>
      <c r="B225" s="207">
        <v>43534</v>
      </c>
      <c r="C225" s="243" t="s">
        <v>218</v>
      </c>
      <c r="D225" s="210"/>
      <c r="E225" s="210" t="s">
        <v>2</v>
      </c>
      <c r="F225" s="215">
        <v>0.4166666666666667</v>
      </c>
      <c r="G225" s="212">
        <v>2</v>
      </c>
      <c r="H225" s="212"/>
      <c r="I225" s="212"/>
      <c r="J225" s="212"/>
      <c r="K225" s="212"/>
      <c r="L225" s="212"/>
      <c r="M225" s="212"/>
      <c r="N225" s="212"/>
      <c r="O225" s="237"/>
      <c r="P225" s="212"/>
      <c r="Q225" s="212"/>
      <c r="R225" s="212"/>
      <c r="T225" s="214"/>
      <c r="U225" s="214"/>
      <c r="V225" s="214"/>
      <c r="W225" s="214"/>
    </row>
    <row r="226" spans="1:23" s="108" customFormat="1" ht="24.75" customHeight="1">
      <c r="A226" s="206">
        <f t="shared" si="3"/>
        <v>43534</v>
      </c>
      <c r="B226" s="207">
        <v>43534</v>
      </c>
      <c r="C226" s="243" t="s">
        <v>218</v>
      </c>
      <c r="D226" s="210"/>
      <c r="E226" s="210" t="s">
        <v>2</v>
      </c>
      <c r="F226" s="215">
        <v>0.5416666666666666</v>
      </c>
      <c r="G226" s="212">
        <v>2</v>
      </c>
      <c r="H226" s="212"/>
      <c r="I226" s="212"/>
      <c r="J226" s="212"/>
      <c r="K226" s="212"/>
      <c r="L226" s="212"/>
      <c r="M226" s="212"/>
      <c r="N226" s="212"/>
      <c r="O226" s="237"/>
      <c r="P226" s="212"/>
      <c r="Q226" s="212"/>
      <c r="R226" s="212"/>
      <c r="T226" s="214"/>
      <c r="U226" s="214"/>
      <c r="V226" s="214"/>
      <c r="W226" s="214"/>
    </row>
    <row r="227" spans="1:23" s="108" customFormat="1" ht="24.75" customHeight="1">
      <c r="A227" s="206">
        <f t="shared" si="3"/>
        <v>43534</v>
      </c>
      <c r="B227" s="207">
        <v>43534</v>
      </c>
      <c r="C227" s="243" t="s">
        <v>218</v>
      </c>
      <c r="D227" s="210"/>
      <c r="E227" s="210" t="s">
        <v>25</v>
      </c>
      <c r="F227" s="215">
        <v>0.4166666666666667</v>
      </c>
      <c r="G227" s="212">
        <v>2</v>
      </c>
      <c r="H227" s="212"/>
      <c r="I227" s="212"/>
      <c r="J227" s="212"/>
      <c r="K227" s="212"/>
      <c r="L227" s="212"/>
      <c r="M227" s="212"/>
      <c r="N227" s="212"/>
      <c r="O227" s="237"/>
      <c r="P227" s="212"/>
      <c r="Q227" s="212"/>
      <c r="R227" s="212"/>
      <c r="T227" s="214"/>
      <c r="U227" s="214"/>
      <c r="V227" s="214"/>
      <c r="W227" s="214"/>
    </row>
    <row r="228" spans="1:23" s="108" customFormat="1" ht="24.75" customHeight="1">
      <c r="A228" s="206">
        <f t="shared" si="3"/>
        <v>43534</v>
      </c>
      <c r="B228" s="207">
        <v>43534</v>
      </c>
      <c r="C228" s="243" t="s">
        <v>218</v>
      </c>
      <c r="D228" s="210"/>
      <c r="E228" s="210" t="s">
        <v>25</v>
      </c>
      <c r="F228" s="215">
        <v>0.5416666666666666</v>
      </c>
      <c r="G228" s="212">
        <v>2</v>
      </c>
      <c r="H228" s="212"/>
      <c r="I228" s="212"/>
      <c r="J228" s="212"/>
      <c r="K228" s="212"/>
      <c r="L228" s="212"/>
      <c r="M228" s="212"/>
      <c r="N228" s="212"/>
      <c r="O228" s="237"/>
      <c r="P228" s="212"/>
      <c r="Q228" s="212"/>
      <c r="R228" s="212"/>
      <c r="T228" s="214"/>
      <c r="U228" s="214"/>
      <c r="V228" s="214"/>
      <c r="W228" s="214"/>
    </row>
    <row r="229" spans="1:23" s="108" customFormat="1" ht="24.75" customHeight="1">
      <c r="A229" s="208">
        <f t="shared" si="3"/>
        <v>43535</v>
      </c>
      <c r="B229" s="209">
        <v>43535</v>
      </c>
      <c r="C229" s="200" t="s">
        <v>177</v>
      </c>
      <c r="D229" s="241" t="s">
        <v>272</v>
      </c>
      <c r="E229" s="210" t="s">
        <v>2</v>
      </c>
      <c r="F229" s="215">
        <v>0.7916666666666666</v>
      </c>
      <c r="G229" s="212">
        <v>7</v>
      </c>
      <c r="H229" s="212"/>
      <c r="I229" s="213"/>
      <c r="J229" s="203"/>
      <c r="K229" s="212"/>
      <c r="L229" s="212"/>
      <c r="M229" s="212"/>
      <c r="N229" s="212"/>
      <c r="O229" s="212"/>
      <c r="P229" s="212"/>
      <c r="Q229" s="212"/>
      <c r="R229" s="212"/>
      <c r="T229" s="214"/>
      <c r="U229" s="214"/>
      <c r="V229" s="214"/>
      <c r="W229" s="214"/>
    </row>
    <row r="230" spans="1:23" s="108" customFormat="1" ht="24.75" customHeight="1">
      <c r="A230" s="208">
        <f t="shared" si="3"/>
        <v>43535</v>
      </c>
      <c r="B230" s="209">
        <v>43535</v>
      </c>
      <c r="C230" s="200" t="s">
        <v>177</v>
      </c>
      <c r="D230" s="241" t="s">
        <v>273</v>
      </c>
      <c r="E230" s="210" t="s">
        <v>2</v>
      </c>
      <c r="F230" s="215">
        <v>0.7916666666666666</v>
      </c>
      <c r="G230" s="212">
        <v>7</v>
      </c>
      <c r="H230" s="212"/>
      <c r="I230" s="213"/>
      <c r="J230" s="203"/>
      <c r="K230" s="212"/>
      <c r="L230" s="212"/>
      <c r="M230" s="212"/>
      <c r="N230" s="212"/>
      <c r="O230" s="212"/>
      <c r="P230" s="212"/>
      <c r="Q230" s="212"/>
      <c r="R230" s="212"/>
      <c r="T230" s="214"/>
      <c r="U230" s="214"/>
      <c r="V230" s="214"/>
      <c r="W230" s="214"/>
    </row>
    <row r="231" spans="1:23" s="108" customFormat="1" ht="24.75" customHeight="1">
      <c r="A231" s="208">
        <f t="shared" si="3"/>
        <v>43535</v>
      </c>
      <c r="B231" s="209">
        <v>43535</v>
      </c>
      <c r="C231" s="200" t="s">
        <v>177</v>
      </c>
      <c r="D231" s="241" t="s">
        <v>53</v>
      </c>
      <c r="E231" s="210" t="s">
        <v>25</v>
      </c>
      <c r="F231" s="215">
        <v>0.7916666666666666</v>
      </c>
      <c r="G231" s="212">
        <v>7</v>
      </c>
      <c r="H231" s="212"/>
      <c r="I231" s="213"/>
      <c r="J231" s="203"/>
      <c r="K231" s="212"/>
      <c r="L231" s="212"/>
      <c r="M231" s="212"/>
      <c r="N231" s="212"/>
      <c r="O231" s="212"/>
      <c r="P231" s="212"/>
      <c r="Q231" s="212"/>
      <c r="R231" s="212"/>
      <c r="T231" s="214"/>
      <c r="U231" s="214"/>
      <c r="V231" s="214"/>
      <c r="W231" s="214"/>
    </row>
    <row r="232" spans="1:23" s="108" customFormat="1" ht="24.75" customHeight="1">
      <c r="A232" s="198">
        <f t="shared" si="3"/>
        <v>43540</v>
      </c>
      <c r="B232" s="199">
        <v>43540</v>
      </c>
      <c r="C232" s="265" t="s">
        <v>18</v>
      </c>
      <c r="D232" s="210" t="s">
        <v>195</v>
      </c>
      <c r="E232" s="210" t="s">
        <v>201</v>
      </c>
      <c r="F232" s="215"/>
      <c r="G232" s="212"/>
      <c r="H232" s="212"/>
      <c r="I232" s="212"/>
      <c r="J232" s="212"/>
      <c r="K232" s="212"/>
      <c r="L232" s="212"/>
      <c r="M232" s="227"/>
      <c r="N232" s="212"/>
      <c r="O232" s="212"/>
      <c r="P232" s="212"/>
      <c r="Q232" s="212"/>
      <c r="R232" s="212"/>
      <c r="T232" s="214"/>
      <c r="U232" s="214"/>
      <c r="V232" s="214"/>
      <c r="W232" s="214"/>
    </row>
    <row r="233" spans="1:23" s="108" customFormat="1" ht="24.75" customHeight="1">
      <c r="A233" s="198">
        <f t="shared" si="3"/>
        <v>43540</v>
      </c>
      <c r="B233" s="199">
        <v>43540</v>
      </c>
      <c r="C233" s="265" t="s">
        <v>18</v>
      </c>
      <c r="D233" s="210" t="s">
        <v>194</v>
      </c>
      <c r="E233" s="210" t="s">
        <v>201</v>
      </c>
      <c r="F233" s="215"/>
      <c r="G233" s="212"/>
      <c r="H233" s="212"/>
      <c r="I233" s="212"/>
      <c r="J233" s="212"/>
      <c r="K233" s="212"/>
      <c r="L233" s="212"/>
      <c r="M233" s="227"/>
      <c r="N233" s="212"/>
      <c r="O233" s="212"/>
      <c r="P233" s="212"/>
      <c r="Q233" s="212"/>
      <c r="R233" s="212"/>
      <c r="T233" s="214"/>
      <c r="U233" s="214"/>
      <c r="V233" s="214"/>
      <c r="W233" s="214"/>
    </row>
    <row r="234" spans="1:23" s="108" customFormat="1" ht="24.75" customHeight="1">
      <c r="A234" s="206">
        <f t="shared" si="3"/>
        <v>43541</v>
      </c>
      <c r="B234" s="207">
        <v>43541</v>
      </c>
      <c r="C234" s="243" t="s">
        <v>18</v>
      </c>
      <c r="D234" s="210" t="s">
        <v>146</v>
      </c>
      <c r="E234" s="210" t="s">
        <v>201</v>
      </c>
      <c r="F234" s="215"/>
      <c r="G234" s="212"/>
      <c r="H234" s="203"/>
      <c r="I234" s="212"/>
      <c r="J234" s="212"/>
      <c r="K234" s="212"/>
      <c r="L234" s="212"/>
      <c r="M234" s="227"/>
      <c r="N234" s="212"/>
      <c r="O234" s="212"/>
      <c r="P234" s="212"/>
      <c r="Q234" s="212"/>
      <c r="R234" s="212"/>
      <c r="T234" s="214"/>
      <c r="U234" s="214"/>
      <c r="V234" s="214"/>
      <c r="W234" s="214"/>
    </row>
    <row r="235" spans="1:23" s="108" customFormat="1" ht="24.75" customHeight="1">
      <c r="A235" s="206">
        <f t="shared" si="3"/>
        <v>43541</v>
      </c>
      <c r="B235" s="207">
        <v>43541</v>
      </c>
      <c r="C235" s="243" t="s">
        <v>18</v>
      </c>
      <c r="D235" s="210" t="s">
        <v>145</v>
      </c>
      <c r="E235" s="210" t="s">
        <v>201</v>
      </c>
      <c r="F235" s="215"/>
      <c r="G235" s="212"/>
      <c r="H235" s="203"/>
      <c r="I235" s="212"/>
      <c r="J235" s="212"/>
      <c r="K235" s="212"/>
      <c r="L235" s="212"/>
      <c r="M235" s="227"/>
      <c r="N235" s="212"/>
      <c r="O235" s="212"/>
      <c r="P235" s="212"/>
      <c r="Q235" s="212"/>
      <c r="R235" s="212"/>
      <c r="T235" s="214"/>
      <c r="U235" s="214"/>
      <c r="V235" s="214"/>
      <c r="W235" s="214"/>
    </row>
    <row r="236" spans="1:23" s="108" customFormat="1" ht="24.75" customHeight="1">
      <c r="A236" s="208">
        <f t="shared" si="3"/>
        <v>43542</v>
      </c>
      <c r="B236" s="209">
        <v>43542</v>
      </c>
      <c r="C236" s="200" t="s">
        <v>170</v>
      </c>
      <c r="D236" s="210" t="s">
        <v>104</v>
      </c>
      <c r="E236" s="210" t="s">
        <v>163</v>
      </c>
      <c r="F236" s="215">
        <v>0.8125</v>
      </c>
      <c r="G236" s="212">
        <v>11</v>
      </c>
      <c r="H236" s="22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T236" s="214"/>
      <c r="U236" s="214"/>
      <c r="V236" s="214"/>
      <c r="W236" s="214"/>
    </row>
    <row r="237" spans="1:23" s="108" customFormat="1" ht="24.75" customHeight="1">
      <c r="A237" s="206">
        <f>+B237</f>
        <v>43548</v>
      </c>
      <c r="B237" s="207">
        <v>43548</v>
      </c>
      <c r="C237" s="200" t="s">
        <v>170</v>
      </c>
      <c r="D237" s="210" t="s">
        <v>229</v>
      </c>
      <c r="E237" s="210" t="s">
        <v>2</v>
      </c>
      <c r="F237" s="215">
        <v>0.4166666666666667</v>
      </c>
      <c r="G237" s="212">
        <v>6</v>
      </c>
      <c r="H237" s="222"/>
      <c r="I237" s="212"/>
      <c r="J237" s="212"/>
      <c r="K237" s="212"/>
      <c r="L237" s="212"/>
      <c r="M237" s="212"/>
      <c r="N237" s="212"/>
      <c r="O237" s="212"/>
      <c r="P237" s="203"/>
      <c r="Q237" s="212"/>
      <c r="R237" s="212"/>
      <c r="T237" s="214"/>
      <c r="U237" s="214"/>
      <c r="V237" s="214"/>
      <c r="W237" s="214"/>
    </row>
    <row r="238" spans="1:23" s="108" customFormat="1" ht="24.75" customHeight="1">
      <c r="A238" s="206">
        <f t="shared" si="3"/>
        <v>43548</v>
      </c>
      <c r="B238" s="207">
        <v>43548</v>
      </c>
      <c r="C238" s="200" t="s">
        <v>170</v>
      </c>
      <c r="D238" s="210" t="s">
        <v>5</v>
      </c>
      <c r="E238" s="210" t="s">
        <v>25</v>
      </c>
      <c r="F238" s="215">
        <v>0.4166666666666667</v>
      </c>
      <c r="G238" s="212">
        <v>6</v>
      </c>
      <c r="H238" s="222"/>
      <c r="I238" s="212"/>
      <c r="J238" s="212"/>
      <c r="K238" s="212"/>
      <c r="L238" s="212"/>
      <c r="M238" s="212"/>
      <c r="N238" s="212"/>
      <c r="O238" s="212"/>
      <c r="P238" s="203"/>
      <c r="Q238" s="212"/>
      <c r="R238" s="212"/>
      <c r="T238" s="214"/>
      <c r="U238" s="214"/>
      <c r="V238" s="214"/>
      <c r="W238" s="214"/>
    </row>
    <row r="239" spans="1:23" s="108" customFormat="1" ht="24.75" customHeight="1">
      <c r="A239" s="208">
        <f t="shared" si="3"/>
        <v>43549</v>
      </c>
      <c r="B239" s="209">
        <v>43549</v>
      </c>
      <c r="C239" s="200" t="s">
        <v>264</v>
      </c>
      <c r="D239" s="210"/>
      <c r="E239" s="210" t="s">
        <v>2</v>
      </c>
      <c r="F239" s="215">
        <v>0.8125</v>
      </c>
      <c r="G239" s="212">
        <v>2</v>
      </c>
      <c r="H239" s="212"/>
      <c r="I239" s="212"/>
      <c r="J239" s="212"/>
      <c r="K239" s="212"/>
      <c r="L239" s="212"/>
      <c r="M239" s="227"/>
      <c r="N239" s="212"/>
      <c r="O239" s="212"/>
      <c r="P239" s="212"/>
      <c r="Q239" s="212"/>
      <c r="R239" s="212"/>
      <c r="T239" s="214"/>
      <c r="U239" s="214"/>
      <c r="V239" s="214"/>
      <c r="W239" s="214"/>
    </row>
    <row r="240" spans="1:23" s="108" customFormat="1" ht="24.75" customHeight="1">
      <c r="A240" s="208">
        <f t="shared" si="3"/>
        <v>43549</v>
      </c>
      <c r="B240" s="209">
        <v>43549</v>
      </c>
      <c r="C240" s="200" t="s">
        <v>264</v>
      </c>
      <c r="D240" s="210"/>
      <c r="E240" s="210" t="s">
        <v>163</v>
      </c>
      <c r="F240" s="215">
        <v>0.8125</v>
      </c>
      <c r="G240" s="212">
        <v>2</v>
      </c>
      <c r="H240" s="212"/>
      <c r="I240" s="212"/>
      <c r="J240" s="212"/>
      <c r="K240" s="212"/>
      <c r="L240" s="212"/>
      <c r="M240" s="227"/>
      <c r="N240" s="212"/>
      <c r="O240" s="212"/>
      <c r="P240" s="212"/>
      <c r="Q240" s="212"/>
      <c r="R240" s="212"/>
      <c r="T240" s="214"/>
      <c r="U240" s="214"/>
      <c r="V240" s="214"/>
      <c r="W240" s="214"/>
    </row>
    <row r="241" spans="1:23" s="108" customFormat="1" ht="24.75" customHeight="1">
      <c r="A241" s="208">
        <f t="shared" si="3"/>
        <v>43549</v>
      </c>
      <c r="B241" s="209">
        <v>43549</v>
      </c>
      <c r="C241" s="200" t="s">
        <v>264</v>
      </c>
      <c r="D241" s="210"/>
      <c r="E241" s="210" t="s">
        <v>25</v>
      </c>
      <c r="F241" s="215">
        <v>0.8125</v>
      </c>
      <c r="G241" s="212">
        <v>2</v>
      </c>
      <c r="H241" s="212"/>
      <c r="I241" s="212"/>
      <c r="J241" s="212"/>
      <c r="K241" s="212"/>
      <c r="L241" s="212"/>
      <c r="M241" s="227"/>
      <c r="N241" s="212"/>
      <c r="O241" s="212"/>
      <c r="P241" s="212"/>
      <c r="Q241" s="212"/>
      <c r="R241" s="212"/>
      <c r="T241" s="214"/>
      <c r="U241" s="214"/>
      <c r="V241" s="214"/>
      <c r="W241" s="214"/>
    </row>
    <row r="242" spans="1:23" s="108" customFormat="1" ht="24.75" customHeight="1">
      <c r="A242" s="216">
        <f t="shared" si="3"/>
        <v>43551</v>
      </c>
      <c r="B242" s="223">
        <v>43551</v>
      </c>
      <c r="C242" s="218" t="s">
        <v>305</v>
      </c>
      <c r="D242" s="219"/>
      <c r="E242" s="219"/>
      <c r="F242" s="215"/>
      <c r="G242" s="212"/>
      <c r="H242" s="212"/>
      <c r="I242" s="212"/>
      <c r="J242" s="212"/>
      <c r="K242" s="212"/>
      <c r="L242" s="212"/>
      <c r="M242" s="203"/>
      <c r="N242" s="212"/>
      <c r="O242" s="212"/>
      <c r="P242" s="212"/>
      <c r="Q242" s="212"/>
      <c r="R242" s="212"/>
      <c r="T242" s="214"/>
      <c r="U242" s="214"/>
      <c r="V242" s="214"/>
      <c r="W242" s="214"/>
    </row>
    <row r="243" spans="1:23" s="236" customFormat="1" ht="24.75" customHeight="1">
      <c r="A243" s="228">
        <f t="shared" si="3"/>
        <v>43552</v>
      </c>
      <c r="B243" s="229">
        <v>43552</v>
      </c>
      <c r="C243" s="230" t="s">
        <v>316</v>
      </c>
      <c r="D243" s="231"/>
      <c r="E243" s="231"/>
      <c r="F243" s="215"/>
      <c r="G243" s="212"/>
      <c r="H243" s="212"/>
      <c r="I243" s="212"/>
      <c r="J243" s="212"/>
      <c r="K243" s="212"/>
      <c r="L243" s="212"/>
      <c r="M243" s="203"/>
      <c r="N243" s="212"/>
      <c r="O243" s="212"/>
      <c r="P243" s="212"/>
      <c r="Q243" s="212"/>
      <c r="R243" s="212"/>
      <c r="S243" s="220"/>
      <c r="T243" s="323"/>
      <c r="U243" s="323"/>
      <c r="V243" s="323"/>
      <c r="W243" s="323"/>
    </row>
    <row r="244" spans="1:23" s="108" customFormat="1" ht="24.75" customHeight="1">
      <c r="A244" s="198">
        <f t="shared" si="3"/>
        <v>43553</v>
      </c>
      <c r="B244" s="199">
        <v>43553</v>
      </c>
      <c r="C244" s="201" t="s">
        <v>45</v>
      </c>
      <c r="D244" s="201"/>
      <c r="E244" s="201" t="s">
        <v>2</v>
      </c>
      <c r="F244" s="215">
        <v>0.6875</v>
      </c>
      <c r="G244" s="212">
        <v>7</v>
      </c>
      <c r="H244" s="212"/>
      <c r="I244" s="212"/>
      <c r="J244" s="212"/>
      <c r="K244" s="212"/>
      <c r="L244" s="212"/>
      <c r="M244" s="203"/>
      <c r="N244" s="212"/>
      <c r="O244" s="212"/>
      <c r="P244" s="314"/>
      <c r="Q244" s="212"/>
      <c r="R244" s="203"/>
      <c r="T244" s="214"/>
      <c r="U244" s="214"/>
      <c r="V244" s="214"/>
      <c r="W244" s="214"/>
    </row>
    <row r="245" spans="1:23" s="108" customFormat="1" ht="24.75" customHeight="1">
      <c r="A245" s="206">
        <f t="shared" si="3"/>
        <v>43555</v>
      </c>
      <c r="B245" s="207">
        <v>43555</v>
      </c>
      <c r="C245" s="241" t="s">
        <v>220</v>
      </c>
      <c r="D245" s="210"/>
      <c r="E245" s="210" t="s">
        <v>25</v>
      </c>
      <c r="F245" s="215">
        <v>0.4166666666666667</v>
      </c>
      <c r="G245" s="212"/>
      <c r="H245" s="212"/>
      <c r="I245" s="212"/>
      <c r="J245" s="212"/>
      <c r="K245" s="212"/>
      <c r="L245" s="212"/>
      <c r="M245" s="203"/>
      <c r="N245" s="212"/>
      <c r="O245" s="237"/>
      <c r="P245" s="212"/>
      <c r="Q245" s="212"/>
      <c r="R245" s="212"/>
      <c r="T245" s="214"/>
      <c r="U245" s="214"/>
      <c r="V245" s="214"/>
      <c r="W245" s="214"/>
    </row>
    <row r="246" spans="1:23" s="108" customFormat="1" ht="24.75" customHeight="1">
      <c r="A246" s="206">
        <f t="shared" si="3"/>
        <v>43555</v>
      </c>
      <c r="B246" s="207">
        <v>43555</v>
      </c>
      <c r="C246" s="241" t="s">
        <v>221</v>
      </c>
      <c r="D246" s="210"/>
      <c r="E246" s="210" t="s">
        <v>25</v>
      </c>
      <c r="F246" s="215">
        <v>0.5</v>
      </c>
      <c r="G246" s="212"/>
      <c r="H246" s="212"/>
      <c r="I246" s="212"/>
      <c r="J246" s="212"/>
      <c r="K246" s="212"/>
      <c r="L246" s="212"/>
      <c r="M246" s="203"/>
      <c r="N246" s="212"/>
      <c r="O246" s="237"/>
      <c r="P246" s="212"/>
      <c r="Q246" s="212"/>
      <c r="R246" s="212"/>
      <c r="T246" s="214"/>
      <c r="U246" s="214"/>
      <c r="V246" s="214"/>
      <c r="W246" s="214"/>
    </row>
    <row r="247" spans="1:23" s="108" customFormat="1" ht="24.75" customHeight="1">
      <c r="A247" s="206">
        <f t="shared" si="3"/>
        <v>43555</v>
      </c>
      <c r="B247" s="207">
        <v>43555</v>
      </c>
      <c r="C247" s="241" t="s">
        <v>237</v>
      </c>
      <c r="D247" s="210"/>
      <c r="E247" s="210" t="s">
        <v>2</v>
      </c>
      <c r="F247" s="215">
        <v>0.5416666666666666</v>
      </c>
      <c r="G247" s="212"/>
      <c r="H247" s="212"/>
      <c r="I247" s="212"/>
      <c r="J247" s="212"/>
      <c r="K247" s="212"/>
      <c r="L247" s="212"/>
      <c r="M247" s="203"/>
      <c r="N247" s="212"/>
      <c r="O247" s="237"/>
      <c r="P247" s="212"/>
      <c r="Q247" s="212"/>
      <c r="R247" s="212"/>
      <c r="T247" s="214"/>
      <c r="U247" s="214"/>
      <c r="V247" s="214"/>
      <c r="W247" s="214"/>
    </row>
    <row r="248" spans="1:23" s="108" customFormat="1" ht="24.75" customHeight="1">
      <c r="A248" s="206">
        <f t="shared" si="3"/>
        <v>43555</v>
      </c>
      <c r="B248" s="207">
        <v>43555</v>
      </c>
      <c r="C248" s="241" t="s">
        <v>222</v>
      </c>
      <c r="D248" s="210"/>
      <c r="E248" s="210" t="s">
        <v>2</v>
      </c>
      <c r="F248" s="215">
        <v>0.4166666666666667</v>
      </c>
      <c r="G248" s="212"/>
      <c r="H248" s="212"/>
      <c r="I248" s="212"/>
      <c r="J248" s="212"/>
      <c r="K248" s="212"/>
      <c r="L248" s="212"/>
      <c r="M248" s="203"/>
      <c r="N248" s="212"/>
      <c r="O248" s="237"/>
      <c r="P248" s="212"/>
      <c r="Q248" s="212"/>
      <c r="R248" s="212"/>
      <c r="T248" s="214"/>
      <c r="U248" s="214"/>
      <c r="V248" s="214"/>
      <c r="W248" s="214"/>
    </row>
    <row r="249" spans="1:23" s="108" customFormat="1" ht="24.75" customHeight="1">
      <c r="A249" s="206">
        <f t="shared" si="3"/>
        <v>43555</v>
      </c>
      <c r="B249" s="207">
        <v>43555</v>
      </c>
      <c r="C249" s="241" t="s">
        <v>223</v>
      </c>
      <c r="D249" s="210"/>
      <c r="E249" s="210" t="s">
        <v>2</v>
      </c>
      <c r="F249" s="215">
        <v>0.4166666666666667</v>
      </c>
      <c r="G249" s="212"/>
      <c r="H249" s="212"/>
      <c r="I249" s="212"/>
      <c r="J249" s="212"/>
      <c r="K249" s="212"/>
      <c r="L249" s="212"/>
      <c r="M249" s="203"/>
      <c r="N249" s="212"/>
      <c r="O249" s="237"/>
      <c r="P249" s="212"/>
      <c r="Q249" s="212"/>
      <c r="R249" s="212"/>
      <c r="T249" s="214"/>
      <c r="U249" s="214"/>
      <c r="V249" s="214"/>
      <c r="W249" s="214"/>
    </row>
    <row r="250" spans="1:23" s="108" customFormat="1" ht="24.75" customHeight="1">
      <c r="A250" s="206">
        <f t="shared" si="3"/>
        <v>43555</v>
      </c>
      <c r="B250" s="207">
        <v>43555</v>
      </c>
      <c r="C250" s="241" t="s">
        <v>224</v>
      </c>
      <c r="D250" s="210"/>
      <c r="E250" s="210" t="s">
        <v>2</v>
      </c>
      <c r="F250" s="215">
        <v>0.5416666666666666</v>
      </c>
      <c r="G250" s="212"/>
      <c r="H250" s="212"/>
      <c r="I250" s="212"/>
      <c r="J250" s="212"/>
      <c r="K250" s="212"/>
      <c r="L250" s="212"/>
      <c r="M250" s="203"/>
      <c r="N250" s="212"/>
      <c r="O250" s="237"/>
      <c r="P250" s="212"/>
      <c r="Q250" s="212"/>
      <c r="R250" s="212"/>
      <c r="T250" s="214"/>
      <c r="U250" s="214"/>
      <c r="V250" s="214"/>
      <c r="W250" s="214"/>
    </row>
    <row r="251" spans="1:23" s="108" customFormat="1" ht="24.75" customHeight="1">
      <c r="A251" s="208">
        <f t="shared" si="3"/>
        <v>43556</v>
      </c>
      <c r="B251" s="209">
        <v>43556</v>
      </c>
      <c r="C251" s="201" t="s">
        <v>170</v>
      </c>
      <c r="D251" s="210" t="s">
        <v>104</v>
      </c>
      <c r="E251" s="210" t="s">
        <v>2</v>
      </c>
      <c r="F251" s="215">
        <v>0.8125</v>
      </c>
      <c r="G251" s="212">
        <v>12</v>
      </c>
      <c r="H251" s="22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T251" s="214"/>
      <c r="U251" s="214"/>
      <c r="V251" s="214"/>
      <c r="W251" s="214"/>
    </row>
    <row r="252" spans="1:23" s="108" customFormat="1" ht="24.75" customHeight="1">
      <c r="A252" s="208">
        <f t="shared" si="3"/>
        <v>43556</v>
      </c>
      <c r="B252" s="209">
        <v>43556</v>
      </c>
      <c r="C252" s="201" t="s">
        <v>170</v>
      </c>
      <c r="D252" s="210" t="s">
        <v>106</v>
      </c>
      <c r="E252" s="210" t="s">
        <v>2</v>
      </c>
      <c r="F252" s="215">
        <v>0.8125</v>
      </c>
      <c r="G252" s="212">
        <v>11</v>
      </c>
      <c r="H252" s="22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T252" s="214"/>
      <c r="U252" s="214"/>
      <c r="V252" s="214"/>
      <c r="W252" s="214"/>
    </row>
    <row r="253" spans="1:23" s="108" customFormat="1" ht="24.75" customHeight="1">
      <c r="A253" s="208">
        <f t="shared" si="3"/>
        <v>43556</v>
      </c>
      <c r="B253" s="209">
        <v>43556</v>
      </c>
      <c r="C253" s="201" t="s">
        <v>170</v>
      </c>
      <c r="D253" s="210" t="s">
        <v>105</v>
      </c>
      <c r="E253" s="210" t="s">
        <v>25</v>
      </c>
      <c r="F253" s="215">
        <v>0.8125</v>
      </c>
      <c r="G253" s="212">
        <v>11</v>
      </c>
      <c r="H253" s="22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T253" s="214"/>
      <c r="U253" s="214"/>
      <c r="V253" s="214"/>
      <c r="W253" s="214"/>
    </row>
    <row r="254" spans="1:23" s="108" customFormat="1" ht="24.75" customHeight="1">
      <c r="A254" s="305">
        <f t="shared" si="3"/>
        <v>43558</v>
      </c>
      <c r="B254" s="223">
        <v>43558</v>
      </c>
      <c r="C254" s="218" t="s">
        <v>306</v>
      </c>
      <c r="D254" s="219"/>
      <c r="E254" s="219"/>
      <c r="F254" s="215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T254" s="214"/>
      <c r="U254" s="214"/>
      <c r="V254" s="214"/>
      <c r="W254" s="214"/>
    </row>
    <row r="255" spans="1:23" s="108" customFormat="1" ht="24.75" customHeight="1">
      <c r="A255" s="206">
        <f t="shared" si="3"/>
        <v>43562</v>
      </c>
      <c r="B255" s="207">
        <v>43562</v>
      </c>
      <c r="C255" s="200" t="s">
        <v>177</v>
      </c>
      <c r="D255" s="210" t="s">
        <v>192</v>
      </c>
      <c r="E255" s="210" t="s">
        <v>2</v>
      </c>
      <c r="F255" s="215">
        <v>0.4166666666666667</v>
      </c>
      <c r="G255" s="212">
        <v>6</v>
      </c>
      <c r="H255" s="212"/>
      <c r="I255" s="213"/>
      <c r="J255" s="212"/>
      <c r="K255" s="212"/>
      <c r="L255" s="212"/>
      <c r="M255" s="212"/>
      <c r="N255" s="212"/>
      <c r="O255" s="212"/>
      <c r="P255" s="212"/>
      <c r="Q255" s="212"/>
      <c r="R255" s="212"/>
      <c r="T255" s="214"/>
      <c r="U255" s="214"/>
      <c r="V255" s="214"/>
      <c r="W255" s="214"/>
    </row>
    <row r="256" spans="1:23" s="108" customFormat="1" ht="24.75" customHeight="1">
      <c r="A256" s="208">
        <f t="shared" si="3"/>
        <v>43563</v>
      </c>
      <c r="B256" s="209">
        <v>43563</v>
      </c>
      <c r="C256" s="200" t="s">
        <v>48</v>
      </c>
      <c r="D256" s="241" t="s">
        <v>99</v>
      </c>
      <c r="E256" s="210" t="s">
        <v>25</v>
      </c>
      <c r="F256" s="215">
        <v>0.7916666666666666</v>
      </c>
      <c r="G256" s="212">
        <v>7</v>
      </c>
      <c r="H256" s="212"/>
      <c r="I256" s="203"/>
      <c r="J256" s="242"/>
      <c r="K256" s="212"/>
      <c r="L256" s="212"/>
      <c r="M256" s="212"/>
      <c r="N256" s="212"/>
      <c r="O256" s="212"/>
      <c r="P256" s="212"/>
      <c r="Q256" s="212"/>
      <c r="R256" s="212"/>
      <c r="T256" s="214"/>
      <c r="U256" s="214"/>
      <c r="V256" s="214"/>
      <c r="W256" s="214"/>
    </row>
    <row r="257" spans="1:23" s="108" customFormat="1" ht="24.75" customHeight="1">
      <c r="A257" s="208">
        <f t="shared" si="3"/>
        <v>43563</v>
      </c>
      <c r="B257" s="209">
        <v>43563</v>
      </c>
      <c r="C257" s="200" t="s">
        <v>48</v>
      </c>
      <c r="D257" s="241" t="s">
        <v>99</v>
      </c>
      <c r="E257" s="210" t="s">
        <v>25</v>
      </c>
      <c r="F257" s="215">
        <v>0.875</v>
      </c>
      <c r="G257" s="212">
        <v>8</v>
      </c>
      <c r="H257" s="212"/>
      <c r="I257" s="203"/>
      <c r="J257" s="242"/>
      <c r="K257" s="212"/>
      <c r="L257" s="212"/>
      <c r="M257" s="212"/>
      <c r="N257" s="212"/>
      <c r="O257" s="212"/>
      <c r="P257" s="212"/>
      <c r="Q257" s="212"/>
      <c r="R257" s="212"/>
      <c r="T257" s="214"/>
      <c r="U257" s="214"/>
      <c r="V257" s="214"/>
      <c r="W257" s="214"/>
    </row>
    <row r="258" spans="1:23" s="108" customFormat="1" ht="24.75" customHeight="1">
      <c r="A258" s="208">
        <f t="shared" si="3"/>
        <v>43563</v>
      </c>
      <c r="B258" s="209">
        <v>43563</v>
      </c>
      <c r="C258" s="200" t="s">
        <v>48</v>
      </c>
      <c r="D258" s="241" t="s">
        <v>100</v>
      </c>
      <c r="E258" s="210" t="s">
        <v>2</v>
      </c>
      <c r="F258" s="215">
        <v>0.7916666666666666</v>
      </c>
      <c r="G258" s="212">
        <v>7</v>
      </c>
      <c r="H258" s="212"/>
      <c r="I258" s="203"/>
      <c r="J258" s="242"/>
      <c r="K258" s="212"/>
      <c r="L258" s="212"/>
      <c r="M258" s="212"/>
      <c r="N258" s="212"/>
      <c r="O258" s="212"/>
      <c r="P258" s="212"/>
      <c r="Q258" s="212"/>
      <c r="R258" s="212"/>
      <c r="T258" s="214"/>
      <c r="U258" s="214"/>
      <c r="V258" s="214"/>
      <c r="W258" s="214"/>
    </row>
    <row r="259" spans="1:23" s="108" customFormat="1" ht="24.75" customHeight="1">
      <c r="A259" s="208">
        <f t="shared" si="3"/>
        <v>43563</v>
      </c>
      <c r="B259" s="209">
        <v>43563</v>
      </c>
      <c r="C259" s="200" t="s">
        <v>48</v>
      </c>
      <c r="D259" s="241" t="s">
        <v>100</v>
      </c>
      <c r="E259" s="210" t="s">
        <v>2</v>
      </c>
      <c r="F259" s="215">
        <v>0.875</v>
      </c>
      <c r="G259" s="212">
        <v>8</v>
      </c>
      <c r="H259" s="212"/>
      <c r="I259" s="203"/>
      <c r="J259" s="242"/>
      <c r="K259" s="212"/>
      <c r="L259" s="212"/>
      <c r="M259" s="212"/>
      <c r="N259" s="212"/>
      <c r="O259" s="212"/>
      <c r="P259" s="212"/>
      <c r="Q259" s="212"/>
      <c r="R259" s="212"/>
      <c r="T259" s="214"/>
      <c r="U259" s="214"/>
      <c r="V259" s="214"/>
      <c r="W259" s="214"/>
    </row>
    <row r="260" spans="1:23" s="108" customFormat="1" ht="24.75" customHeight="1">
      <c r="A260" s="208">
        <f t="shared" si="3"/>
        <v>43563</v>
      </c>
      <c r="B260" s="209">
        <v>43563</v>
      </c>
      <c r="C260" s="200" t="s">
        <v>46</v>
      </c>
      <c r="D260" s="243" t="s">
        <v>99</v>
      </c>
      <c r="E260" s="210" t="s">
        <v>2</v>
      </c>
      <c r="F260" s="215">
        <v>0.8125</v>
      </c>
      <c r="G260" s="212">
        <v>4</v>
      </c>
      <c r="H260" s="212"/>
      <c r="I260" s="203"/>
      <c r="J260" s="212"/>
      <c r="K260" s="244"/>
      <c r="L260" s="212"/>
      <c r="M260" s="212"/>
      <c r="N260" s="212"/>
      <c r="O260" s="212"/>
      <c r="P260" s="212"/>
      <c r="Q260" s="212"/>
      <c r="R260" s="212"/>
      <c r="T260" s="214"/>
      <c r="U260" s="214"/>
      <c r="V260" s="214"/>
      <c r="W260" s="214"/>
    </row>
    <row r="261" spans="1:23" s="108" customFormat="1" ht="24.75" customHeight="1">
      <c r="A261" s="208">
        <f t="shared" si="3"/>
        <v>43563</v>
      </c>
      <c r="B261" s="209">
        <v>43563</v>
      </c>
      <c r="C261" s="200" t="s">
        <v>46</v>
      </c>
      <c r="D261" s="201" t="s">
        <v>100</v>
      </c>
      <c r="E261" s="210" t="s">
        <v>163</v>
      </c>
      <c r="F261" s="215">
        <v>0.8125</v>
      </c>
      <c r="G261" s="212">
        <v>4</v>
      </c>
      <c r="H261" s="212"/>
      <c r="I261" s="203"/>
      <c r="J261" s="212"/>
      <c r="K261" s="244"/>
      <c r="L261" s="212"/>
      <c r="M261" s="212"/>
      <c r="N261" s="212"/>
      <c r="O261" s="212"/>
      <c r="P261" s="212"/>
      <c r="Q261" s="212"/>
      <c r="R261" s="212"/>
      <c r="T261" s="214"/>
      <c r="U261" s="214"/>
      <c r="V261" s="214"/>
      <c r="W261" s="214"/>
    </row>
    <row r="262" spans="1:23" s="108" customFormat="1" ht="24.75" customHeight="1">
      <c r="A262" s="305">
        <f t="shared" si="3"/>
        <v>43565</v>
      </c>
      <c r="B262" s="223">
        <v>43565</v>
      </c>
      <c r="C262" s="218" t="s">
        <v>307</v>
      </c>
      <c r="D262" s="219"/>
      <c r="E262" s="219"/>
      <c r="F262" s="215"/>
      <c r="G262" s="212"/>
      <c r="H262" s="212"/>
      <c r="I262" s="203"/>
      <c r="J262" s="212"/>
      <c r="K262" s="212"/>
      <c r="L262" s="212"/>
      <c r="M262" s="212"/>
      <c r="N262" s="212"/>
      <c r="O262" s="212"/>
      <c r="P262" s="212"/>
      <c r="Q262" s="212"/>
      <c r="R262" s="212"/>
      <c r="T262" s="214"/>
      <c r="U262" s="214"/>
      <c r="V262" s="214"/>
      <c r="W262" s="214"/>
    </row>
    <row r="263" spans="1:26" s="108" customFormat="1" ht="24.75" customHeight="1">
      <c r="A263" s="339">
        <f>+B263</f>
        <v>43566</v>
      </c>
      <c r="B263" s="340">
        <v>43566</v>
      </c>
      <c r="C263" s="341" t="s">
        <v>291</v>
      </c>
      <c r="D263" s="342"/>
      <c r="E263" s="342"/>
      <c r="F263" s="215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T263" s="323"/>
      <c r="U263" s="323"/>
      <c r="V263" s="323"/>
      <c r="W263" s="327"/>
      <c r="X263" s="233"/>
      <c r="Y263" s="225"/>
      <c r="Z263" s="226"/>
    </row>
    <row r="264" spans="1:23" s="108" customFormat="1" ht="24.75" customHeight="1">
      <c r="A264" s="248">
        <f t="shared" si="3"/>
        <v>43569</v>
      </c>
      <c r="B264" s="247">
        <v>43569</v>
      </c>
      <c r="C264" s="243" t="s">
        <v>225</v>
      </c>
      <c r="D264" s="210"/>
      <c r="E264" s="210" t="s">
        <v>2</v>
      </c>
      <c r="F264" s="215">
        <v>0.4166666666666667</v>
      </c>
      <c r="G264" s="212">
        <v>1</v>
      </c>
      <c r="H264" s="212"/>
      <c r="I264" s="212"/>
      <c r="J264" s="212"/>
      <c r="K264" s="212"/>
      <c r="L264" s="212"/>
      <c r="M264" s="203"/>
      <c r="N264" s="212"/>
      <c r="O264" s="237"/>
      <c r="P264" s="212"/>
      <c r="Q264" s="212"/>
      <c r="R264" s="212"/>
      <c r="T264" s="214"/>
      <c r="U264" s="214"/>
      <c r="V264" s="214"/>
      <c r="W264" s="214"/>
    </row>
    <row r="265" spans="1:23" s="108" customFormat="1" ht="24.75" customHeight="1">
      <c r="A265" s="248">
        <f t="shared" si="3"/>
        <v>43569</v>
      </c>
      <c r="B265" s="247">
        <v>43569</v>
      </c>
      <c r="C265" s="243" t="s">
        <v>225</v>
      </c>
      <c r="D265" s="210"/>
      <c r="E265" s="210" t="s">
        <v>25</v>
      </c>
      <c r="F265" s="215">
        <v>0.4166666666666667</v>
      </c>
      <c r="G265" s="212">
        <v>1</v>
      </c>
      <c r="H265" s="212"/>
      <c r="I265" s="212"/>
      <c r="J265" s="212"/>
      <c r="K265" s="212"/>
      <c r="L265" s="212"/>
      <c r="M265" s="203"/>
      <c r="N265" s="212"/>
      <c r="O265" s="237"/>
      <c r="P265" s="212"/>
      <c r="Q265" s="212"/>
      <c r="R265" s="212"/>
      <c r="T265" s="214"/>
      <c r="U265" s="214"/>
      <c r="V265" s="214"/>
      <c r="W265" s="214"/>
    </row>
    <row r="266" spans="1:23" s="108" customFormat="1" ht="24.75" customHeight="1">
      <c r="A266" s="208">
        <f t="shared" si="3"/>
        <v>43570</v>
      </c>
      <c r="B266" s="209">
        <v>43570</v>
      </c>
      <c r="C266" s="200" t="s">
        <v>20</v>
      </c>
      <c r="D266" s="210"/>
      <c r="E266" s="210" t="s">
        <v>25</v>
      </c>
      <c r="F266" s="215">
        <v>0.7916666666666666</v>
      </c>
      <c r="G266" s="212"/>
      <c r="H266" s="212"/>
      <c r="I266" s="212"/>
      <c r="J266" s="212"/>
      <c r="K266" s="212"/>
      <c r="L266" s="212"/>
      <c r="M266" s="212"/>
      <c r="N266" s="212"/>
      <c r="O266" s="203"/>
      <c r="P266" s="212"/>
      <c r="Q266" s="204"/>
      <c r="R266" s="212"/>
      <c r="T266" s="214"/>
      <c r="U266" s="214"/>
      <c r="V266" s="214"/>
      <c r="W266" s="214"/>
    </row>
    <row r="267" spans="1:23" s="108" customFormat="1" ht="24.75" customHeight="1">
      <c r="A267" s="305">
        <f t="shared" si="3"/>
        <v>43572</v>
      </c>
      <c r="B267" s="223">
        <v>43572</v>
      </c>
      <c r="C267" s="218" t="s">
        <v>308</v>
      </c>
      <c r="D267" s="219"/>
      <c r="E267" s="219"/>
      <c r="F267" s="215"/>
      <c r="G267" s="212"/>
      <c r="H267" s="212"/>
      <c r="I267" s="212"/>
      <c r="J267" s="212"/>
      <c r="K267" s="212"/>
      <c r="L267" s="212"/>
      <c r="M267" s="212"/>
      <c r="N267" s="212"/>
      <c r="O267" s="203"/>
      <c r="P267" s="212"/>
      <c r="Q267" s="212"/>
      <c r="R267" s="212"/>
      <c r="T267" s="214"/>
      <c r="U267" s="214"/>
      <c r="V267" s="214"/>
      <c r="W267" s="214"/>
    </row>
    <row r="268" spans="1:23" s="236" customFormat="1" ht="24.75" customHeight="1">
      <c r="A268" s="228">
        <f t="shared" si="3"/>
        <v>43573</v>
      </c>
      <c r="B268" s="229">
        <v>43573</v>
      </c>
      <c r="C268" s="230" t="s">
        <v>317</v>
      </c>
      <c r="D268" s="231"/>
      <c r="E268" s="231"/>
      <c r="F268" s="215"/>
      <c r="G268" s="212"/>
      <c r="H268" s="212"/>
      <c r="I268" s="212"/>
      <c r="J268" s="212"/>
      <c r="K268" s="212"/>
      <c r="L268" s="212"/>
      <c r="M268" s="203"/>
      <c r="N268" s="212"/>
      <c r="O268" s="212"/>
      <c r="P268" s="212"/>
      <c r="Q268" s="212"/>
      <c r="R268" s="212"/>
      <c r="S268" s="220"/>
      <c r="T268" s="323"/>
      <c r="U268" s="323"/>
      <c r="V268" s="323"/>
      <c r="W268" s="323"/>
    </row>
    <row r="269" spans="1:23" s="108" customFormat="1" ht="24.75" customHeight="1">
      <c r="A269" s="245">
        <f t="shared" si="3"/>
        <v>43576</v>
      </c>
      <c r="B269" s="246">
        <v>43576</v>
      </c>
      <c r="C269" s="266" t="s">
        <v>226</v>
      </c>
      <c r="D269" s="210"/>
      <c r="E269" s="210"/>
      <c r="F269" s="215"/>
      <c r="G269" s="212"/>
      <c r="H269" s="212"/>
      <c r="I269" s="212"/>
      <c r="J269" s="212"/>
      <c r="K269" s="212"/>
      <c r="L269" s="212"/>
      <c r="M269" s="212"/>
      <c r="N269" s="212"/>
      <c r="O269" s="203"/>
      <c r="P269" s="212"/>
      <c r="Q269" s="212"/>
      <c r="R269" s="212"/>
      <c r="T269" s="214"/>
      <c r="U269" s="214"/>
      <c r="V269" s="214"/>
      <c r="W269" s="214"/>
    </row>
    <row r="270" spans="1:23" s="108" customFormat="1" ht="24.75" customHeight="1">
      <c r="A270" s="245">
        <f t="shared" si="3"/>
        <v>43577</v>
      </c>
      <c r="B270" s="246">
        <v>43577</v>
      </c>
      <c r="C270" s="266" t="s">
        <v>226</v>
      </c>
      <c r="D270" s="210"/>
      <c r="E270" s="210"/>
      <c r="F270" s="215"/>
      <c r="G270" s="212"/>
      <c r="H270" s="212"/>
      <c r="I270" s="212"/>
      <c r="J270" s="212"/>
      <c r="K270" s="212"/>
      <c r="L270" s="212"/>
      <c r="M270" s="212"/>
      <c r="N270" s="212"/>
      <c r="O270" s="203"/>
      <c r="P270" s="212"/>
      <c r="Q270" s="212"/>
      <c r="R270" s="212"/>
      <c r="T270" s="214"/>
      <c r="U270" s="214"/>
      <c r="V270" s="214"/>
      <c r="W270" s="214"/>
    </row>
    <row r="271" spans="1:23" s="108" customFormat="1" ht="24.75" customHeight="1">
      <c r="A271" s="249">
        <f t="shared" si="3"/>
        <v>43578</v>
      </c>
      <c r="B271" s="250">
        <v>43578</v>
      </c>
      <c r="C271" s="255" t="s">
        <v>227</v>
      </c>
      <c r="D271" s="210"/>
      <c r="E271" s="210"/>
      <c r="F271" s="215"/>
      <c r="G271" s="212"/>
      <c r="H271" s="212"/>
      <c r="I271" s="212"/>
      <c r="J271" s="212"/>
      <c r="K271" s="212"/>
      <c r="L271" s="212"/>
      <c r="M271" s="212"/>
      <c r="N271" s="212"/>
      <c r="O271" s="203"/>
      <c r="P271" s="212"/>
      <c r="Q271" s="204"/>
      <c r="R271" s="212"/>
      <c r="T271" s="214"/>
      <c r="U271" s="214"/>
      <c r="V271" s="214"/>
      <c r="W271" s="214"/>
    </row>
    <row r="272" spans="1:23" s="108" customFormat="1" ht="24.75" customHeight="1">
      <c r="A272" s="198">
        <f aca="true" t="shared" si="4" ref="A272:A338">+B272</f>
        <v>43581</v>
      </c>
      <c r="B272" s="199">
        <v>43581</v>
      </c>
      <c r="C272" s="201" t="s">
        <v>45</v>
      </c>
      <c r="D272" s="201"/>
      <c r="E272" s="201" t="s">
        <v>2</v>
      </c>
      <c r="F272" s="215">
        <v>0.6875</v>
      </c>
      <c r="G272" s="212">
        <v>8</v>
      </c>
      <c r="H272" s="212"/>
      <c r="I272" s="212"/>
      <c r="J272" s="212"/>
      <c r="K272" s="212"/>
      <c r="L272" s="212"/>
      <c r="M272" s="212"/>
      <c r="N272" s="212"/>
      <c r="O272" s="203"/>
      <c r="P272" s="314"/>
      <c r="Q272" s="203"/>
      <c r="R272" s="212"/>
      <c r="T272" s="214"/>
      <c r="U272" s="214"/>
      <c r="V272" s="214"/>
      <c r="W272" s="214"/>
    </row>
    <row r="273" spans="1:23" s="252" customFormat="1" ht="24.75" customHeight="1">
      <c r="A273" s="198">
        <f t="shared" si="4"/>
        <v>43582</v>
      </c>
      <c r="B273" s="199">
        <v>43582</v>
      </c>
      <c r="C273" s="243" t="s">
        <v>98</v>
      </c>
      <c r="D273" s="210" t="s">
        <v>10</v>
      </c>
      <c r="E273" s="210" t="s">
        <v>201</v>
      </c>
      <c r="F273" s="215"/>
      <c r="G273" s="212"/>
      <c r="H273" s="212"/>
      <c r="I273" s="203"/>
      <c r="J273" s="212"/>
      <c r="K273" s="212"/>
      <c r="L273" s="212"/>
      <c r="M273" s="227"/>
      <c r="N273" s="212"/>
      <c r="O273" s="212"/>
      <c r="P273" s="212"/>
      <c r="Q273" s="212"/>
      <c r="R273" s="212"/>
      <c r="T273" s="214"/>
      <c r="U273" s="214"/>
      <c r="V273" s="214"/>
      <c r="W273" s="214"/>
    </row>
    <row r="274" spans="1:23" s="252" customFormat="1" ht="24.75" customHeight="1">
      <c r="A274" s="248">
        <f t="shared" si="4"/>
        <v>43583</v>
      </c>
      <c r="B274" s="247">
        <v>43583</v>
      </c>
      <c r="C274" s="243" t="s">
        <v>261</v>
      </c>
      <c r="D274" s="210" t="s">
        <v>13</v>
      </c>
      <c r="E274" s="210" t="s">
        <v>201</v>
      </c>
      <c r="F274" s="215"/>
      <c r="G274" s="212"/>
      <c r="H274" s="212"/>
      <c r="I274" s="203"/>
      <c r="J274" s="212"/>
      <c r="K274" s="212"/>
      <c r="L274" s="212"/>
      <c r="M274" s="227"/>
      <c r="N274" s="212"/>
      <c r="O274" s="212"/>
      <c r="P274" s="212"/>
      <c r="Q274" s="212"/>
      <c r="R274" s="212"/>
      <c r="T274" s="214"/>
      <c r="U274" s="214"/>
      <c r="V274" s="214"/>
      <c r="W274" s="214"/>
    </row>
    <row r="275" spans="1:31" s="252" customFormat="1" ht="24.75" customHeight="1">
      <c r="A275" s="208">
        <f t="shared" si="4"/>
        <v>43584</v>
      </c>
      <c r="B275" s="209">
        <v>43584</v>
      </c>
      <c r="C275" s="200" t="s">
        <v>170</v>
      </c>
      <c r="D275" s="243" t="s">
        <v>209</v>
      </c>
      <c r="E275" s="210" t="s">
        <v>2</v>
      </c>
      <c r="F275" s="215">
        <v>0.8125</v>
      </c>
      <c r="G275" s="212">
        <v>12</v>
      </c>
      <c r="H275" s="222"/>
      <c r="I275" s="212"/>
      <c r="J275" s="203"/>
      <c r="K275" s="212"/>
      <c r="L275" s="212"/>
      <c r="M275" s="212"/>
      <c r="N275" s="212"/>
      <c r="O275" s="212"/>
      <c r="P275" s="212"/>
      <c r="Q275" s="212"/>
      <c r="R275" s="212"/>
      <c r="T275" s="214"/>
      <c r="U275" s="214"/>
      <c r="V275" s="214"/>
      <c r="W275" s="214"/>
      <c r="AB275" s="2"/>
      <c r="AC275" s="2"/>
      <c r="AD275" s="2"/>
      <c r="AE275" s="2"/>
    </row>
    <row r="276" spans="1:31" s="252" customFormat="1" ht="24.75" customHeight="1">
      <c r="A276" s="208">
        <f t="shared" si="4"/>
        <v>43584</v>
      </c>
      <c r="B276" s="209">
        <v>43584</v>
      </c>
      <c r="C276" s="200" t="s">
        <v>170</v>
      </c>
      <c r="D276" s="243" t="s">
        <v>104</v>
      </c>
      <c r="E276" s="210" t="s">
        <v>2</v>
      </c>
      <c r="F276" s="215">
        <v>0.8125</v>
      </c>
      <c r="G276" s="212">
        <v>13</v>
      </c>
      <c r="H276" s="222"/>
      <c r="I276" s="212"/>
      <c r="J276" s="203"/>
      <c r="K276" s="212"/>
      <c r="L276" s="212"/>
      <c r="M276" s="212"/>
      <c r="N276" s="212"/>
      <c r="O276" s="212"/>
      <c r="P276" s="212"/>
      <c r="Q276" s="212"/>
      <c r="R276" s="212"/>
      <c r="T276" s="214"/>
      <c r="U276" s="214"/>
      <c r="V276" s="214"/>
      <c r="W276" s="214"/>
      <c r="AB276" s="2"/>
      <c r="AC276" s="2"/>
      <c r="AD276" s="2"/>
      <c r="AE276" s="2"/>
    </row>
    <row r="277" spans="1:23" s="236" customFormat="1" ht="24.75" customHeight="1">
      <c r="A277" s="228">
        <f t="shared" si="4"/>
        <v>43586</v>
      </c>
      <c r="B277" s="229">
        <v>43586</v>
      </c>
      <c r="C277" s="230" t="s">
        <v>295</v>
      </c>
      <c r="D277" s="231"/>
      <c r="E277" s="231"/>
      <c r="F277" s="215"/>
      <c r="G277" s="212"/>
      <c r="H277" s="212"/>
      <c r="I277" s="212"/>
      <c r="J277" s="212"/>
      <c r="K277" s="212"/>
      <c r="L277" s="212"/>
      <c r="M277" s="203"/>
      <c r="N277" s="212"/>
      <c r="O277" s="212"/>
      <c r="P277" s="212"/>
      <c r="Q277" s="212"/>
      <c r="R277" s="212"/>
      <c r="S277" s="220"/>
      <c r="T277" s="323"/>
      <c r="U277" s="323"/>
      <c r="V277" s="323"/>
      <c r="W277" s="323"/>
    </row>
    <row r="278" spans="1:31" s="252" customFormat="1" ht="24.75" customHeight="1">
      <c r="A278" s="245">
        <f t="shared" si="4"/>
        <v>43586</v>
      </c>
      <c r="B278" s="246">
        <v>43586</v>
      </c>
      <c r="C278" s="200" t="s">
        <v>90</v>
      </c>
      <c r="D278" s="210"/>
      <c r="E278" s="210" t="s">
        <v>2</v>
      </c>
      <c r="F278" s="215">
        <v>0.4166666666666667</v>
      </c>
      <c r="G278" s="212">
        <v>1</v>
      </c>
      <c r="H278" s="212"/>
      <c r="I278" s="212"/>
      <c r="J278" s="212"/>
      <c r="K278" s="212"/>
      <c r="L278" s="212"/>
      <c r="M278" s="203"/>
      <c r="N278" s="212"/>
      <c r="O278" s="237"/>
      <c r="P278" s="212"/>
      <c r="Q278" s="212"/>
      <c r="R278" s="212"/>
      <c r="T278" s="214"/>
      <c r="U278" s="214"/>
      <c r="V278" s="214"/>
      <c r="W278" s="214"/>
      <c r="AB278" s="2"/>
      <c r="AC278" s="2"/>
      <c r="AD278" s="2"/>
      <c r="AE278" s="2"/>
    </row>
    <row r="279" spans="1:31" s="252" customFormat="1" ht="24.75" customHeight="1">
      <c r="A279" s="245">
        <f t="shared" si="4"/>
        <v>43586</v>
      </c>
      <c r="B279" s="246">
        <v>43586</v>
      </c>
      <c r="C279" s="200" t="s">
        <v>90</v>
      </c>
      <c r="D279" s="210"/>
      <c r="E279" s="210" t="s">
        <v>163</v>
      </c>
      <c r="F279" s="215">
        <v>0.4166666666666667</v>
      </c>
      <c r="G279" s="212">
        <v>1</v>
      </c>
      <c r="H279" s="212"/>
      <c r="I279" s="212"/>
      <c r="J279" s="212"/>
      <c r="K279" s="212"/>
      <c r="L279" s="212"/>
      <c r="M279" s="203"/>
      <c r="N279" s="212"/>
      <c r="O279" s="237"/>
      <c r="P279" s="212"/>
      <c r="Q279" s="212"/>
      <c r="R279" s="212"/>
      <c r="T279" s="214"/>
      <c r="U279" s="214"/>
      <c r="V279" s="214"/>
      <c r="W279" s="214"/>
      <c r="AB279" s="2"/>
      <c r="AC279" s="2"/>
      <c r="AD279" s="2"/>
      <c r="AE279" s="2"/>
    </row>
    <row r="280" spans="1:31" s="252" customFormat="1" ht="24.75" customHeight="1">
      <c r="A280" s="245">
        <f t="shared" si="4"/>
        <v>43586</v>
      </c>
      <c r="B280" s="246">
        <v>43586</v>
      </c>
      <c r="C280" s="200" t="s">
        <v>90</v>
      </c>
      <c r="D280" s="210"/>
      <c r="E280" s="210" t="s">
        <v>25</v>
      </c>
      <c r="F280" s="215">
        <v>0.4166666666666667</v>
      </c>
      <c r="G280" s="212">
        <v>1</v>
      </c>
      <c r="H280" s="212"/>
      <c r="I280" s="212"/>
      <c r="J280" s="212"/>
      <c r="K280" s="212"/>
      <c r="L280" s="212"/>
      <c r="M280" s="203"/>
      <c r="N280" s="212"/>
      <c r="O280" s="237"/>
      <c r="P280" s="212"/>
      <c r="Q280" s="212"/>
      <c r="R280" s="212"/>
      <c r="T280" s="214"/>
      <c r="U280" s="214"/>
      <c r="V280" s="214"/>
      <c r="W280" s="214"/>
      <c r="AB280" s="2"/>
      <c r="AC280" s="2"/>
      <c r="AD280" s="2"/>
      <c r="AE280" s="2"/>
    </row>
    <row r="281" spans="1:26" s="108" customFormat="1" ht="24.75" customHeight="1">
      <c r="A281" s="339">
        <f t="shared" si="4"/>
        <v>43587</v>
      </c>
      <c r="B281" s="340">
        <v>43587</v>
      </c>
      <c r="C281" s="341" t="s">
        <v>292</v>
      </c>
      <c r="D281" s="342"/>
      <c r="E281" s="342"/>
      <c r="F281" s="215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T281" s="323"/>
      <c r="U281" s="323"/>
      <c r="V281" s="323"/>
      <c r="W281" s="327"/>
      <c r="X281" s="233"/>
      <c r="Y281" s="225"/>
      <c r="Z281" s="226"/>
    </row>
    <row r="282" spans="1:23" s="236" customFormat="1" ht="24.75" customHeight="1">
      <c r="A282" s="228">
        <f t="shared" si="4"/>
        <v>43588</v>
      </c>
      <c r="B282" s="229">
        <v>43588</v>
      </c>
      <c r="C282" s="230" t="s">
        <v>318</v>
      </c>
      <c r="D282" s="231"/>
      <c r="E282" s="231"/>
      <c r="F282" s="215"/>
      <c r="G282" s="212"/>
      <c r="H282" s="212"/>
      <c r="I282" s="212"/>
      <c r="J282" s="212"/>
      <c r="K282" s="212"/>
      <c r="L282" s="212"/>
      <c r="M282" s="203"/>
      <c r="N282" s="212"/>
      <c r="O282" s="212"/>
      <c r="P282" s="212"/>
      <c r="Q282" s="212"/>
      <c r="R282" s="212"/>
      <c r="S282" s="220"/>
      <c r="T282" s="323"/>
      <c r="U282" s="323"/>
      <c r="V282" s="323"/>
      <c r="W282" s="323"/>
    </row>
    <row r="283" spans="1:23" s="108" customFormat="1" ht="24.75" customHeight="1">
      <c r="A283" s="249">
        <f t="shared" si="4"/>
        <v>43589</v>
      </c>
      <c r="B283" s="250">
        <v>43589</v>
      </c>
      <c r="C283" s="200" t="s">
        <v>90</v>
      </c>
      <c r="D283" s="210"/>
      <c r="E283" s="210" t="s">
        <v>2</v>
      </c>
      <c r="F283" s="215">
        <v>0.4166666666666667</v>
      </c>
      <c r="G283" s="212">
        <v>2</v>
      </c>
      <c r="H283" s="212"/>
      <c r="I283" s="212"/>
      <c r="J283" s="212"/>
      <c r="K283" s="212"/>
      <c r="L283" s="212"/>
      <c r="M283" s="212"/>
      <c r="N283" s="212"/>
      <c r="O283" s="237"/>
      <c r="P283" s="212"/>
      <c r="Q283" s="212"/>
      <c r="R283" s="212"/>
      <c r="T283" s="214"/>
      <c r="U283" s="214"/>
      <c r="V283" s="214"/>
      <c r="W283" s="214"/>
    </row>
    <row r="284" spans="1:23" s="108" customFormat="1" ht="24.75" customHeight="1">
      <c r="A284" s="249">
        <f t="shared" si="4"/>
        <v>43589</v>
      </c>
      <c r="B284" s="250">
        <v>43589</v>
      </c>
      <c r="C284" s="200" t="s">
        <v>90</v>
      </c>
      <c r="D284" s="210"/>
      <c r="E284" s="210" t="s">
        <v>163</v>
      </c>
      <c r="F284" s="215">
        <v>0.4166666666666667</v>
      </c>
      <c r="G284" s="212">
        <v>2</v>
      </c>
      <c r="H284" s="212"/>
      <c r="I284" s="212"/>
      <c r="J284" s="212"/>
      <c r="K284" s="212"/>
      <c r="L284" s="212"/>
      <c r="M284" s="212"/>
      <c r="N284" s="212"/>
      <c r="O284" s="237"/>
      <c r="P284" s="212"/>
      <c r="Q284" s="212"/>
      <c r="R284" s="212"/>
      <c r="T284" s="214"/>
      <c r="U284" s="214"/>
      <c r="V284" s="214"/>
      <c r="W284" s="214"/>
    </row>
    <row r="285" spans="1:23" s="108" customFormat="1" ht="24.75" customHeight="1">
      <c r="A285" s="249">
        <f t="shared" si="4"/>
        <v>43589</v>
      </c>
      <c r="B285" s="250">
        <v>43589</v>
      </c>
      <c r="C285" s="200" t="s">
        <v>90</v>
      </c>
      <c r="D285" s="210"/>
      <c r="E285" s="210" t="s">
        <v>25</v>
      </c>
      <c r="F285" s="215">
        <v>0.4166666666666667</v>
      </c>
      <c r="G285" s="212">
        <v>2</v>
      </c>
      <c r="H285" s="212"/>
      <c r="I285" s="212"/>
      <c r="J285" s="212"/>
      <c r="K285" s="212"/>
      <c r="L285" s="212"/>
      <c r="M285" s="212"/>
      <c r="N285" s="212"/>
      <c r="O285" s="237"/>
      <c r="P285" s="212"/>
      <c r="Q285" s="212"/>
      <c r="R285" s="212"/>
      <c r="T285" s="214"/>
      <c r="U285" s="214"/>
      <c r="V285" s="214"/>
      <c r="W285" s="214"/>
    </row>
    <row r="286" spans="1:23" s="108" customFormat="1" ht="24.75" customHeight="1">
      <c r="A286" s="206">
        <f t="shared" si="4"/>
        <v>43590</v>
      </c>
      <c r="B286" s="207">
        <v>43590</v>
      </c>
      <c r="C286" s="200" t="s">
        <v>170</v>
      </c>
      <c r="D286" s="210" t="s">
        <v>275</v>
      </c>
      <c r="E286" s="210" t="s">
        <v>2</v>
      </c>
      <c r="F286" s="215">
        <v>0.4166666666666667</v>
      </c>
      <c r="G286" s="212">
        <v>7</v>
      </c>
      <c r="H286" s="22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T286" s="214"/>
      <c r="U286" s="214"/>
      <c r="V286" s="214"/>
      <c r="W286" s="214"/>
    </row>
    <row r="287" spans="1:31" s="252" customFormat="1" ht="24.75" customHeight="1">
      <c r="A287" s="206">
        <f t="shared" si="4"/>
        <v>43590</v>
      </c>
      <c r="B287" s="207">
        <v>43590</v>
      </c>
      <c r="C287" s="200" t="s">
        <v>170</v>
      </c>
      <c r="D287" s="210" t="s">
        <v>4</v>
      </c>
      <c r="E287" s="210" t="s">
        <v>25</v>
      </c>
      <c r="F287" s="215">
        <v>0.4166666666666667</v>
      </c>
      <c r="G287" s="212">
        <v>7</v>
      </c>
      <c r="H287" s="22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T287" s="214"/>
      <c r="U287" s="214"/>
      <c r="V287" s="214"/>
      <c r="W287" s="214"/>
      <c r="AB287" s="2"/>
      <c r="AC287" s="2"/>
      <c r="AD287" s="2"/>
      <c r="AE287" s="2"/>
    </row>
    <row r="288" spans="1:23" s="220" customFormat="1" ht="24.75" customHeight="1">
      <c r="A288" s="208">
        <f t="shared" si="4"/>
        <v>43591</v>
      </c>
      <c r="B288" s="209">
        <v>43591</v>
      </c>
      <c r="C288" s="241" t="s">
        <v>198</v>
      </c>
      <c r="D288" s="210"/>
      <c r="E288" s="210" t="s">
        <v>2</v>
      </c>
      <c r="F288" s="215">
        <v>0.8125</v>
      </c>
      <c r="G288" s="212">
        <v>1</v>
      </c>
      <c r="H288" s="203"/>
      <c r="I288" s="212"/>
      <c r="J288" s="212"/>
      <c r="K288" s="212"/>
      <c r="L288" s="212"/>
      <c r="M288" s="227"/>
      <c r="N288" s="212"/>
      <c r="O288" s="212"/>
      <c r="P288" s="212"/>
      <c r="Q288" s="212"/>
      <c r="R288" s="212"/>
      <c r="T288" s="214"/>
      <c r="U288" s="214"/>
      <c r="V288" s="214"/>
      <c r="W288" s="214"/>
    </row>
    <row r="289" spans="1:23" s="220" customFormat="1" ht="24.75" customHeight="1">
      <c r="A289" s="208">
        <f t="shared" si="4"/>
        <v>43591</v>
      </c>
      <c r="B289" s="209">
        <v>43591</v>
      </c>
      <c r="C289" s="241" t="s">
        <v>198</v>
      </c>
      <c r="D289" s="210"/>
      <c r="E289" s="210" t="s">
        <v>163</v>
      </c>
      <c r="F289" s="215">
        <v>0.8125</v>
      </c>
      <c r="G289" s="212">
        <v>1</v>
      </c>
      <c r="H289" s="203"/>
      <c r="I289" s="212"/>
      <c r="J289" s="212"/>
      <c r="K289" s="212"/>
      <c r="L289" s="212"/>
      <c r="M289" s="227"/>
      <c r="N289" s="212"/>
      <c r="O289" s="212"/>
      <c r="P289" s="212"/>
      <c r="Q289" s="212"/>
      <c r="R289" s="212"/>
      <c r="T289" s="214"/>
      <c r="U289" s="214"/>
      <c r="V289" s="214"/>
      <c r="W289" s="214"/>
    </row>
    <row r="290" spans="1:23" s="220" customFormat="1" ht="24.75" customHeight="1">
      <c r="A290" s="208">
        <f t="shared" si="4"/>
        <v>43591</v>
      </c>
      <c r="B290" s="209">
        <v>43591</v>
      </c>
      <c r="C290" s="241" t="s">
        <v>198</v>
      </c>
      <c r="D290" s="210"/>
      <c r="E290" s="210" t="s">
        <v>25</v>
      </c>
      <c r="F290" s="215">
        <v>0.8125</v>
      </c>
      <c r="G290" s="212">
        <v>1</v>
      </c>
      <c r="H290" s="203"/>
      <c r="I290" s="212"/>
      <c r="J290" s="212"/>
      <c r="K290" s="212"/>
      <c r="L290" s="212"/>
      <c r="M290" s="227"/>
      <c r="N290" s="212"/>
      <c r="O290" s="212"/>
      <c r="P290" s="212"/>
      <c r="Q290" s="212"/>
      <c r="R290" s="212"/>
      <c r="T290" s="214"/>
      <c r="U290" s="214"/>
      <c r="V290" s="214"/>
      <c r="W290" s="214"/>
    </row>
    <row r="291" spans="1:23" s="220" customFormat="1" ht="24.75" customHeight="1">
      <c r="A291" s="305">
        <f t="shared" si="4"/>
        <v>43593</v>
      </c>
      <c r="B291" s="223">
        <v>43593</v>
      </c>
      <c r="C291" s="218" t="s">
        <v>309</v>
      </c>
      <c r="D291" s="219"/>
      <c r="E291" s="219"/>
      <c r="F291" s="215"/>
      <c r="G291" s="212"/>
      <c r="H291" s="203"/>
      <c r="I291" s="212"/>
      <c r="J291" s="212"/>
      <c r="K291" s="212"/>
      <c r="L291" s="212"/>
      <c r="M291" s="203"/>
      <c r="N291" s="212"/>
      <c r="O291" s="212"/>
      <c r="P291" s="212"/>
      <c r="Q291" s="212"/>
      <c r="R291" s="212"/>
      <c r="T291" s="214"/>
      <c r="U291" s="214"/>
      <c r="V291" s="214"/>
      <c r="W291" s="214"/>
    </row>
    <row r="292" spans="1:23" s="220" customFormat="1" ht="24.75" customHeight="1">
      <c r="A292" s="198">
        <f t="shared" si="4"/>
        <v>43596</v>
      </c>
      <c r="B292" s="199">
        <v>43596</v>
      </c>
      <c r="C292" s="241" t="s">
        <v>198</v>
      </c>
      <c r="D292" s="210"/>
      <c r="E292" s="210" t="s">
        <v>2</v>
      </c>
      <c r="F292" s="215">
        <v>0.4166666666666667</v>
      </c>
      <c r="G292" s="212">
        <v>2</v>
      </c>
      <c r="H292" s="212"/>
      <c r="I292" s="212"/>
      <c r="J292" s="212"/>
      <c r="K292" s="212"/>
      <c r="L292" s="212"/>
      <c r="M292" s="227"/>
      <c r="N292" s="212"/>
      <c r="O292" s="212"/>
      <c r="P292" s="212"/>
      <c r="Q292" s="212"/>
      <c r="R292" s="212"/>
      <c r="S292" s="252"/>
      <c r="T292" s="214"/>
      <c r="U292" s="214"/>
      <c r="V292" s="214"/>
      <c r="W292" s="214"/>
    </row>
    <row r="293" spans="1:23" s="220" customFormat="1" ht="24.75" customHeight="1">
      <c r="A293" s="198">
        <f t="shared" si="4"/>
        <v>43596</v>
      </c>
      <c r="B293" s="199">
        <v>43596</v>
      </c>
      <c r="C293" s="241" t="s">
        <v>198</v>
      </c>
      <c r="D293" s="210"/>
      <c r="E293" s="210" t="s">
        <v>163</v>
      </c>
      <c r="F293" s="215">
        <v>0.4166666666666667</v>
      </c>
      <c r="G293" s="212">
        <v>2</v>
      </c>
      <c r="H293" s="212"/>
      <c r="I293" s="212"/>
      <c r="J293" s="212"/>
      <c r="K293" s="212"/>
      <c r="L293" s="212"/>
      <c r="M293" s="227"/>
      <c r="N293" s="212"/>
      <c r="O293" s="212"/>
      <c r="P293" s="212"/>
      <c r="Q293" s="212"/>
      <c r="R293" s="212"/>
      <c r="S293" s="252"/>
      <c r="T293" s="214"/>
      <c r="U293" s="214"/>
      <c r="V293" s="214"/>
      <c r="W293" s="214"/>
    </row>
    <row r="294" spans="1:23" s="220" customFormat="1" ht="24.75" customHeight="1">
      <c r="A294" s="198">
        <f t="shared" si="4"/>
        <v>43596</v>
      </c>
      <c r="B294" s="199">
        <v>43596</v>
      </c>
      <c r="C294" s="241" t="s">
        <v>198</v>
      </c>
      <c r="D294" s="210"/>
      <c r="E294" s="210" t="s">
        <v>25</v>
      </c>
      <c r="F294" s="215">
        <v>0.4166666666666667</v>
      </c>
      <c r="G294" s="212">
        <v>2</v>
      </c>
      <c r="H294" s="212"/>
      <c r="I294" s="212"/>
      <c r="J294" s="212"/>
      <c r="K294" s="212"/>
      <c r="L294" s="212"/>
      <c r="M294" s="227"/>
      <c r="N294" s="212"/>
      <c r="O294" s="212"/>
      <c r="P294" s="212"/>
      <c r="Q294" s="212"/>
      <c r="R294" s="212"/>
      <c r="S294" s="252"/>
      <c r="T294" s="214"/>
      <c r="U294" s="214"/>
      <c r="V294" s="214"/>
      <c r="W294" s="214"/>
    </row>
    <row r="295" spans="1:23" s="220" customFormat="1" ht="24.75" customHeight="1">
      <c r="A295" s="206">
        <f t="shared" si="4"/>
        <v>43597</v>
      </c>
      <c r="B295" s="207">
        <v>43597</v>
      </c>
      <c r="C295" s="269" t="s">
        <v>147</v>
      </c>
      <c r="D295" s="210"/>
      <c r="E295" s="210"/>
      <c r="F295" s="215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320"/>
      <c r="S295" s="252"/>
      <c r="T295" s="214"/>
      <c r="U295" s="214"/>
      <c r="V295" s="214"/>
      <c r="W295" s="214"/>
    </row>
    <row r="296" spans="1:23" s="220" customFormat="1" ht="24.75" customHeight="1">
      <c r="A296" s="208">
        <f t="shared" si="4"/>
        <v>43598</v>
      </c>
      <c r="B296" s="209">
        <v>43598</v>
      </c>
      <c r="C296" s="200" t="s">
        <v>177</v>
      </c>
      <c r="D296" s="210" t="s">
        <v>269</v>
      </c>
      <c r="E296" s="210" t="s">
        <v>2</v>
      </c>
      <c r="F296" s="215">
        <v>0.7916666666666666</v>
      </c>
      <c r="G296" s="212">
        <v>8</v>
      </c>
      <c r="H296" s="212"/>
      <c r="I296" s="213"/>
      <c r="J296" s="212"/>
      <c r="K296" s="212"/>
      <c r="L296" s="212"/>
      <c r="M296" s="212"/>
      <c r="N296" s="212"/>
      <c r="O296" s="212"/>
      <c r="P296" s="212"/>
      <c r="Q296" s="212"/>
      <c r="R296" s="212"/>
      <c r="T296" s="214"/>
      <c r="U296" s="214"/>
      <c r="V296" s="214"/>
      <c r="W296" s="214"/>
    </row>
    <row r="297" spans="1:23" s="220" customFormat="1" ht="24.75" customHeight="1">
      <c r="A297" s="208">
        <f t="shared" si="4"/>
        <v>43598</v>
      </c>
      <c r="B297" s="209">
        <v>43598</v>
      </c>
      <c r="C297" s="200" t="s">
        <v>177</v>
      </c>
      <c r="D297" s="210" t="s">
        <v>191</v>
      </c>
      <c r="E297" s="210" t="s">
        <v>2</v>
      </c>
      <c r="F297" s="215">
        <v>0.7916666666666666</v>
      </c>
      <c r="G297" s="212">
        <v>8</v>
      </c>
      <c r="H297" s="212"/>
      <c r="I297" s="213"/>
      <c r="J297" s="212"/>
      <c r="K297" s="212"/>
      <c r="L297" s="212"/>
      <c r="M297" s="212"/>
      <c r="N297" s="212"/>
      <c r="O297" s="212"/>
      <c r="P297" s="212"/>
      <c r="Q297" s="212"/>
      <c r="R297" s="212"/>
      <c r="T297" s="214"/>
      <c r="U297" s="214"/>
      <c r="V297" s="214"/>
      <c r="W297" s="214"/>
    </row>
    <row r="298" spans="1:23" s="220" customFormat="1" ht="24.75" customHeight="1">
      <c r="A298" s="208">
        <f t="shared" si="4"/>
        <v>43598</v>
      </c>
      <c r="B298" s="209">
        <v>43598</v>
      </c>
      <c r="C298" s="200" t="s">
        <v>177</v>
      </c>
      <c r="D298" s="210" t="s">
        <v>51</v>
      </c>
      <c r="E298" s="210" t="s">
        <v>25</v>
      </c>
      <c r="F298" s="215">
        <v>0.7916666666666666</v>
      </c>
      <c r="G298" s="212">
        <v>8</v>
      </c>
      <c r="H298" s="212"/>
      <c r="I298" s="213"/>
      <c r="J298" s="212"/>
      <c r="K298" s="212"/>
      <c r="L298" s="212"/>
      <c r="M298" s="212"/>
      <c r="N298" s="212"/>
      <c r="O298" s="212"/>
      <c r="P298" s="212"/>
      <c r="Q298" s="212"/>
      <c r="R298" s="212"/>
      <c r="T298" s="214"/>
      <c r="U298" s="214"/>
      <c r="V298" s="214"/>
      <c r="W298" s="214"/>
    </row>
    <row r="299" spans="1:26" s="108" customFormat="1" ht="24.75" customHeight="1">
      <c r="A299" s="339">
        <f>+B299</f>
        <v>43601</v>
      </c>
      <c r="B299" s="340">
        <v>43601</v>
      </c>
      <c r="C299" s="341" t="s">
        <v>293</v>
      </c>
      <c r="D299" s="342"/>
      <c r="E299" s="342"/>
      <c r="F299" s="215"/>
      <c r="G299" s="212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T299" s="323"/>
      <c r="U299" s="323"/>
      <c r="V299" s="323"/>
      <c r="W299" s="327"/>
      <c r="X299" s="233"/>
      <c r="Y299" s="225"/>
      <c r="Z299" s="226"/>
    </row>
    <row r="300" spans="1:23" s="220" customFormat="1" ht="24.75" customHeight="1">
      <c r="A300" s="198">
        <f t="shared" si="4"/>
        <v>43602</v>
      </c>
      <c r="B300" s="199">
        <v>43602</v>
      </c>
      <c r="C300" s="201" t="s">
        <v>45</v>
      </c>
      <c r="D300" s="201"/>
      <c r="E300" s="201" t="s">
        <v>2</v>
      </c>
      <c r="F300" s="215">
        <v>0.6875</v>
      </c>
      <c r="G300" s="212">
        <v>9</v>
      </c>
      <c r="H300" s="212"/>
      <c r="I300" s="203"/>
      <c r="J300" s="212"/>
      <c r="K300" s="212"/>
      <c r="L300" s="212"/>
      <c r="M300" s="212"/>
      <c r="N300" s="212"/>
      <c r="O300" s="212"/>
      <c r="P300" s="314"/>
      <c r="Q300" s="212"/>
      <c r="R300" s="212"/>
      <c r="T300" s="214"/>
      <c r="U300" s="214"/>
      <c r="V300" s="214"/>
      <c r="W300" s="214"/>
    </row>
    <row r="301" spans="1:23" s="220" customFormat="1" ht="24.75" customHeight="1">
      <c r="A301" s="267">
        <f t="shared" si="4"/>
        <v>43603</v>
      </c>
      <c r="B301" s="268">
        <v>43603</v>
      </c>
      <c r="C301" s="243" t="s">
        <v>228</v>
      </c>
      <c r="D301" s="210" t="s">
        <v>195</v>
      </c>
      <c r="E301" s="210" t="s">
        <v>201</v>
      </c>
      <c r="F301" s="215"/>
      <c r="G301" s="212"/>
      <c r="H301" s="212"/>
      <c r="I301" s="213"/>
      <c r="J301" s="212"/>
      <c r="K301" s="212"/>
      <c r="L301" s="212"/>
      <c r="M301" s="212"/>
      <c r="N301" s="203"/>
      <c r="O301" s="212"/>
      <c r="P301" s="212"/>
      <c r="Q301" s="212"/>
      <c r="R301" s="212"/>
      <c r="T301" s="214"/>
      <c r="U301" s="214"/>
      <c r="V301" s="214"/>
      <c r="W301" s="214"/>
    </row>
    <row r="302" spans="1:23" s="220" customFormat="1" ht="24.75" customHeight="1">
      <c r="A302" s="267">
        <f t="shared" si="4"/>
        <v>43603</v>
      </c>
      <c r="B302" s="268">
        <v>43603</v>
      </c>
      <c r="C302" s="243" t="s">
        <v>228</v>
      </c>
      <c r="D302" s="210" t="s">
        <v>194</v>
      </c>
      <c r="E302" s="210" t="s">
        <v>201</v>
      </c>
      <c r="F302" s="215"/>
      <c r="G302" s="212"/>
      <c r="H302" s="212"/>
      <c r="I302" s="213"/>
      <c r="J302" s="212"/>
      <c r="K302" s="212"/>
      <c r="L302" s="212"/>
      <c r="M302" s="212"/>
      <c r="N302" s="203"/>
      <c r="O302" s="212"/>
      <c r="P302" s="212"/>
      <c r="Q302" s="212"/>
      <c r="R302" s="212"/>
      <c r="T302" s="214"/>
      <c r="U302" s="214"/>
      <c r="V302" s="214"/>
      <c r="W302" s="214"/>
    </row>
    <row r="303" spans="1:23" s="220" customFormat="1" ht="24.75" customHeight="1">
      <c r="A303" s="206">
        <f t="shared" si="4"/>
        <v>43604</v>
      </c>
      <c r="B303" s="207">
        <v>43604</v>
      </c>
      <c r="C303" s="243" t="s">
        <v>228</v>
      </c>
      <c r="D303" s="210" t="s">
        <v>146</v>
      </c>
      <c r="E303" s="210" t="s">
        <v>201</v>
      </c>
      <c r="F303" s="215"/>
      <c r="G303" s="212"/>
      <c r="H303" s="212"/>
      <c r="I303" s="213"/>
      <c r="J303" s="212"/>
      <c r="K303" s="212"/>
      <c r="L303" s="212"/>
      <c r="M303" s="212"/>
      <c r="N303" s="203"/>
      <c r="O303" s="212"/>
      <c r="P303" s="212"/>
      <c r="Q303" s="212"/>
      <c r="R303" s="212"/>
      <c r="T303" s="214"/>
      <c r="U303" s="214"/>
      <c r="V303" s="214"/>
      <c r="W303" s="214"/>
    </row>
    <row r="304" spans="1:23" s="220" customFormat="1" ht="24.75" customHeight="1">
      <c r="A304" s="245">
        <f t="shared" si="4"/>
        <v>43604</v>
      </c>
      <c r="B304" s="246">
        <v>43604</v>
      </c>
      <c r="C304" s="243" t="s">
        <v>228</v>
      </c>
      <c r="D304" s="210" t="s">
        <v>145</v>
      </c>
      <c r="E304" s="210" t="s">
        <v>201</v>
      </c>
      <c r="F304" s="215"/>
      <c r="G304" s="212"/>
      <c r="H304" s="212"/>
      <c r="I304" s="213"/>
      <c r="J304" s="212"/>
      <c r="K304" s="212"/>
      <c r="L304" s="212"/>
      <c r="M304" s="212"/>
      <c r="N304" s="203"/>
      <c r="O304" s="212"/>
      <c r="P304" s="212"/>
      <c r="Q304" s="212"/>
      <c r="R304" s="212"/>
      <c r="T304" s="214"/>
      <c r="U304" s="214"/>
      <c r="V304" s="214"/>
      <c r="W304" s="214"/>
    </row>
    <row r="305" spans="1:23" s="220" customFormat="1" ht="24.75" customHeight="1">
      <c r="A305" s="208">
        <f t="shared" si="4"/>
        <v>43605</v>
      </c>
      <c r="B305" s="209">
        <v>43605</v>
      </c>
      <c r="C305" s="243" t="s">
        <v>225</v>
      </c>
      <c r="D305" s="210"/>
      <c r="E305" s="210" t="s">
        <v>2</v>
      </c>
      <c r="F305" s="215">
        <v>0.8125</v>
      </c>
      <c r="G305" s="212">
        <v>2</v>
      </c>
      <c r="H305" s="212"/>
      <c r="I305" s="212"/>
      <c r="J305" s="212"/>
      <c r="K305" s="212"/>
      <c r="L305" s="212"/>
      <c r="M305" s="212"/>
      <c r="N305" s="203"/>
      <c r="O305" s="237"/>
      <c r="P305" s="212"/>
      <c r="Q305" s="212"/>
      <c r="R305" s="212"/>
      <c r="T305" s="214"/>
      <c r="U305" s="214"/>
      <c r="V305" s="214"/>
      <c r="W305" s="214"/>
    </row>
    <row r="306" spans="1:23" s="220" customFormat="1" ht="24.75" customHeight="1">
      <c r="A306" s="208">
        <f t="shared" si="4"/>
        <v>43605</v>
      </c>
      <c r="B306" s="209">
        <v>43605</v>
      </c>
      <c r="C306" s="243" t="s">
        <v>225</v>
      </c>
      <c r="D306" s="210"/>
      <c r="E306" s="210" t="s">
        <v>25</v>
      </c>
      <c r="F306" s="215">
        <v>0.8125</v>
      </c>
      <c r="G306" s="212">
        <v>2</v>
      </c>
      <c r="H306" s="212"/>
      <c r="I306" s="212"/>
      <c r="J306" s="212"/>
      <c r="K306" s="212"/>
      <c r="L306" s="212"/>
      <c r="M306" s="212"/>
      <c r="N306" s="203"/>
      <c r="O306" s="237"/>
      <c r="P306" s="212"/>
      <c r="Q306" s="212"/>
      <c r="R306" s="212"/>
      <c r="T306" s="214"/>
      <c r="U306" s="214"/>
      <c r="V306" s="214"/>
      <c r="W306" s="214"/>
    </row>
    <row r="307" spans="1:23" s="220" customFormat="1" ht="24.75" customHeight="1">
      <c r="A307" s="198">
        <f t="shared" si="4"/>
        <v>43610</v>
      </c>
      <c r="B307" s="199">
        <v>43610</v>
      </c>
      <c r="C307" s="243" t="s">
        <v>225</v>
      </c>
      <c r="D307" s="241" t="s">
        <v>13</v>
      </c>
      <c r="E307" s="210" t="s">
        <v>2</v>
      </c>
      <c r="F307" s="215">
        <v>0.4166666666666667</v>
      </c>
      <c r="G307" s="212"/>
      <c r="H307" s="212"/>
      <c r="I307" s="212"/>
      <c r="J307" s="212"/>
      <c r="K307" s="212"/>
      <c r="L307" s="212"/>
      <c r="M307" s="212"/>
      <c r="N307" s="203"/>
      <c r="O307" s="237"/>
      <c r="P307" s="212"/>
      <c r="Q307" s="212"/>
      <c r="R307" s="212"/>
      <c r="T307" s="214"/>
      <c r="U307" s="214"/>
      <c r="V307" s="214"/>
      <c r="W307" s="214"/>
    </row>
    <row r="308" spans="1:23" s="220" customFormat="1" ht="24.75" customHeight="1">
      <c r="A308" s="206">
        <f t="shared" si="4"/>
        <v>43611</v>
      </c>
      <c r="B308" s="207">
        <v>43611</v>
      </c>
      <c r="C308" s="200" t="s">
        <v>170</v>
      </c>
      <c r="D308" s="210" t="s">
        <v>229</v>
      </c>
      <c r="E308" s="210" t="s">
        <v>2</v>
      </c>
      <c r="F308" s="215">
        <v>0.4166666666666667</v>
      </c>
      <c r="G308" s="212">
        <v>8</v>
      </c>
      <c r="H308" s="22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T308" s="214"/>
      <c r="U308" s="214"/>
      <c r="V308" s="214"/>
      <c r="W308" s="214"/>
    </row>
    <row r="309" spans="1:23" s="220" customFormat="1" ht="24.75" customHeight="1">
      <c r="A309" s="206">
        <f t="shared" si="4"/>
        <v>43611</v>
      </c>
      <c r="B309" s="207">
        <v>43611</v>
      </c>
      <c r="C309" s="200" t="s">
        <v>170</v>
      </c>
      <c r="D309" s="210" t="s">
        <v>5</v>
      </c>
      <c r="E309" s="210" t="s">
        <v>25</v>
      </c>
      <c r="F309" s="215">
        <v>0.4166666666666667</v>
      </c>
      <c r="G309" s="212">
        <v>8</v>
      </c>
      <c r="H309" s="22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T309" s="214"/>
      <c r="U309" s="214"/>
      <c r="V309" s="214"/>
      <c r="W309" s="214"/>
    </row>
    <row r="310" spans="1:23" s="220" customFormat="1" ht="24.75" customHeight="1">
      <c r="A310" s="208">
        <f t="shared" si="4"/>
        <v>43612</v>
      </c>
      <c r="B310" s="238">
        <v>43612</v>
      </c>
      <c r="C310" s="200" t="s">
        <v>170</v>
      </c>
      <c r="D310" s="210" t="s">
        <v>209</v>
      </c>
      <c r="E310" s="210" t="s">
        <v>2</v>
      </c>
      <c r="F310" s="215">
        <v>0.8125</v>
      </c>
      <c r="G310" s="212">
        <v>13</v>
      </c>
      <c r="H310" s="22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T310" s="214"/>
      <c r="U310" s="214"/>
      <c r="V310" s="214"/>
      <c r="W310" s="214"/>
    </row>
    <row r="311" spans="1:23" s="220" customFormat="1" ht="24.75" customHeight="1">
      <c r="A311" s="208">
        <f t="shared" si="4"/>
        <v>43612</v>
      </c>
      <c r="B311" s="238">
        <v>43612</v>
      </c>
      <c r="C311" s="200" t="s">
        <v>170</v>
      </c>
      <c r="D311" s="210" t="s">
        <v>104</v>
      </c>
      <c r="E311" s="210" t="s">
        <v>163</v>
      </c>
      <c r="F311" s="215">
        <v>0.8125</v>
      </c>
      <c r="G311" s="212">
        <v>14</v>
      </c>
      <c r="H311" s="22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T311" s="214"/>
      <c r="U311" s="214"/>
      <c r="V311" s="214"/>
      <c r="W311" s="214"/>
    </row>
    <row r="312" spans="1:23" s="220" customFormat="1" ht="24.75" customHeight="1">
      <c r="A312" s="206">
        <f t="shared" si="4"/>
        <v>43615</v>
      </c>
      <c r="B312" s="207">
        <v>43615</v>
      </c>
      <c r="C312" s="270" t="s">
        <v>233</v>
      </c>
      <c r="D312" s="210" t="s">
        <v>13</v>
      </c>
      <c r="E312" s="210" t="s">
        <v>2</v>
      </c>
      <c r="F312" s="215">
        <v>0.4166666666666667</v>
      </c>
      <c r="G312" s="212"/>
      <c r="H312" s="212"/>
      <c r="I312" s="212"/>
      <c r="J312" s="212"/>
      <c r="K312" s="212"/>
      <c r="L312" s="212"/>
      <c r="M312" s="227"/>
      <c r="N312" s="212"/>
      <c r="O312" s="212"/>
      <c r="P312" s="212"/>
      <c r="Q312" s="212"/>
      <c r="R312" s="212"/>
      <c r="T312" s="214"/>
      <c r="U312" s="214"/>
      <c r="V312" s="214"/>
      <c r="W312" s="214"/>
    </row>
    <row r="313" spans="1:23" s="220" customFormat="1" ht="24.75" customHeight="1">
      <c r="A313" s="198">
        <f t="shared" si="4"/>
        <v>43617</v>
      </c>
      <c r="B313" s="199">
        <v>43617</v>
      </c>
      <c r="C313" s="243" t="s">
        <v>171</v>
      </c>
      <c r="D313" s="210" t="s">
        <v>195</v>
      </c>
      <c r="E313" s="210" t="s">
        <v>201</v>
      </c>
      <c r="F313" s="215"/>
      <c r="G313" s="212"/>
      <c r="H313" s="22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T313" s="214"/>
      <c r="U313" s="214"/>
      <c r="V313" s="214"/>
      <c r="W313" s="214"/>
    </row>
    <row r="314" spans="1:23" s="252" customFormat="1" ht="24.75" customHeight="1">
      <c r="A314" s="198">
        <f t="shared" si="4"/>
        <v>43617</v>
      </c>
      <c r="B314" s="199">
        <v>43617</v>
      </c>
      <c r="C314" s="243" t="s">
        <v>171</v>
      </c>
      <c r="D314" s="210" t="s">
        <v>194</v>
      </c>
      <c r="E314" s="210" t="s">
        <v>201</v>
      </c>
      <c r="F314" s="215"/>
      <c r="G314" s="212"/>
      <c r="H314" s="22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T314" s="214"/>
      <c r="U314" s="214"/>
      <c r="V314" s="214"/>
      <c r="W314" s="214"/>
    </row>
    <row r="315" spans="1:23" s="252" customFormat="1" ht="24.75" customHeight="1">
      <c r="A315" s="206">
        <f t="shared" si="4"/>
        <v>43618</v>
      </c>
      <c r="B315" s="207">
        <v>43618</v>
      </c>
      <c r="C315" s="243" t="s">
        <v>171</v>
      </c>
      <c r="D315" s="210" t="s">
        <v>146</v>
      </c>
      <c r="E315" s="210" t="s">
        <v>201</v>
      </c>
      <c r="F315" s="215"/>
      <c r="G315" s="212"/>
      <c r="H315" s="22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T315" s="214"/>
      <c r="U315" s="214"/>
      <c r="V315" s="214"/>
      <c r="W315" s="214"/>
    </row>
    <row r="316" spans="1:23" s="252" customFormat="1" ht="24.75" customHeight="1">
      <c r="A316" s="206">
        <f t="shared" si="4"/>
        <v>43618</v>
      </c>
      <c r="B316" s="207">
        <v>43618</v>
      </c>
      <c r="C316" s="243" t="s">
        <v>171</v>
      </c>
      <c r="D316" s="210" t="s">
        <v>145</v>
      </c>
      <c r="E316" s="210" t="s">
        <v>201</v>
      </c>
      <c r="F316" s="215"/>
      <c r="G316" s="212"/>
      <c r="H316" s="222"/>
      <c r="I316" s="212"/>
      <c r="J316" s="212"/>
      <c r="K316" s="212"/>
      <c r="L316" s="212"/>
      <c r="M316" s="212"/>
      <c r="N316" s="212"/>
      <c r="O316" s="212"/>
      <c r="P316" s="212"/>
      <c r="Q316" s="212"/>
      <c r="R316" s="212"/>
      <c r="T316" s="214"/>
      <c r="U316" s="214"/>
      <c r="V316" s="214"/>
      <c r="W316" s="214"/>
    </row>
    <row r="317" spans="1:23" s="252" customFormat="1" ht="24.75" customHeight="1">
      <c r="A317" s="208">
        <f t="shared" si="4"/>
        <v>43619</v>
      </c>
      <c r="B317" s="238">
        <v>43619</v>
      </c>
      <c r="C317" s="200" t="s">
        <v>48</v>
      </c>
      <c r="D317" s="241" t="s">
        <v>99</v>
      </c>
      <c r="E317" s="210" t="s">
        <v>2</v>
      </c>
      <c r="F317" s="215">
        <v>0.7916666666666666</v>
      </c>
      <c r="G317" s="212">
        <v>9</v>
      </c>
      <c r="H317" s="212"/>
      <c r="I317" s="212"/>
      <c r="J317" s="242"/>
      <c r="K317" s="212"/>
      <c r="L317" s="212"/>
      <c r="M317" s="212"/>
      <c r="N317" s="212"/>
      <c r="O317" s="203"/>
      <c r="P317" s="212"/>
      <c r="Q317" s="212"/>
      <c r="R317" s="212"/>
      <c r="T317" s="214"/>
      <c r="U317" s="214"/>
      <c r="V317" s="214"/>
      <c r="W317" s="214"/>
    </row>
    <row r="318" spans="1:23" s="252" customFormat="1" ht="24.75" customHeight="1">
      <c r="A318" s="208">
        <f t="shared" si="4"/>
        <v>43619</v>
      </c>
      <c r="B318" s="238">
        <v>43619</v>
      </c>
      <c r="C318" s="200" t="s">
        <v>48</v>
      </c>
      <c r="D318" s="241" t="s">
        <v>99</v>
      </c>
      <c r="E318" s="210" t="s">
        <v>2</v>
      </c>
      <c r="F318" s="215">
        <v>0.875</v>
      </c>
      <c r="G318" s="212">
        <v>10</v>
      </c>
      <c r="H318" s="212"/>
      <c r="I318" s="212"/>
      <c r="J318" s="242"/>
      <c r="K318" s="212"/>
      <c r="L318" s="212"/>
      <c r="M318" s="212"/>
      <c r="N318" s="212"/>
      <c r="O318" s="203"/>
      <c r="P318" s="212"/>
      <c r="Q318" s="212"/>
      <c r="R318" s="212"/>
      <c r="T318" s="214"/>
      <c r="U318" s="214"/>
      <c r="V318" s="214"/>
      <c r="W318" s="214"/>
    </row>
    <row r="319" spans="1:23" s="252" customFormat="1" ht="24.75" customHeight="1">
      <c r="A319" s="208">
        <f t="shared" si="4"/>
        <v>43619</v>
      </c>
      <c r="B319" s="238">
        <v>43619</v>
      </c>
      <c r="C319" s="200" t="s">
        <v>48</v>
      </c>
      <c r="D319" s="241" t="s">
        <v>100</v>
      </c>
      <c r="E319" s="210" t="s">
        <v>25</v>
      </c>
      <c r="F319" s="215">
        <v>0.7916666666666666</v>
      </c>
      <c r="G319" s="212">
        <v>9</v>
      </c>
      <c r="H319" s="212"/>
      <c r="I319" s="212"/>
      <c r="J319" s="242"/>
      <c r="K319" s="212"/>
      <c r="L319" s="212"/>
      <c r="M319" s="212"/>
      <c r="N319" s="212"/>
      <c r="O319" s="203"/>
      <c r="P319" s="212"/>
      <c r="Q319" s="212"/>
      <c r="R319" s="212"/>
      <c r="T319" s="214"/>
      <c r="U319" s="214"/>
      <c r="V319" s="214"/>
      <c r="W319" s="214"/>
    </row>
    <row r="320" spans="1:23" s="252" customFormat="1" ht="24.75" customHeight="1">
      <c r="A320" s="208">
        <f t="shared" si="4"/>
        <v>43619</v>
      </c>
      <c r="B320" s="238">
        <v>43619</v>
      </c>
      <c r="C320" s="200" t="s">
        <v>48</v>
      </c>
      <c r="D320" s="241" t="s">
        <v>100</v>
      </c>
      <c r="E320" s="210" t="s">
        <v>25</v>
      </c>
      <c r="F320" s="215">
        <v>0.875</v>
      </c>
      <c r="G320" s="212">
        <v>10</v>
      </c>
      <c r="H320" s="212"/>
      <c r="I320" s="212"/>
      <c r="J320" s="242"/>
      <c r="K320" s="212"/>
      <c r="L320" s="212"/>
      <c r="M320" s="212"/>
      <c r="N320" s="212"/>
      <c r="O320" s="203"/>
      <c r="P320" s="212"/>
      <c r="Q320" s="212"/>
      <c r="R320" s="212"/>
      <c r="T320" s="214"/>
      <c r="U320" s="214"/>
      <c r="V320" s="214"/>
      <c r="W320" s="214"/>
    </row>
    <row r="321" spans="1:23" s="252" customFormat="1" ht="24.75" customHeight="1">
      <c r="A321" s="208">
        <f t="shared" si="4"/>
        <v>43619</v>
      </c>
      <c r="B321" s="238">
        <v>43619</v>
      </c>
      <c r="C321" s="200" t="s">
        <v>46</v>
      </c>
      <c r="D321" s="243" t="s">
        <v>99</v>
      </c>
      <c r="E321" s="210" t="s">
        <v>163</v>
      </c>
      <c r="F321" s="215">
        <v>0.8125</v>
      </c>
      <c r="G321" s="212">
        <v>5</v>
      </c>
      <c r="H321" s="212"/>
      <c r="I321" s="212"/>
      <c r="J321" s="212"/>
      <c r="K321" s="244"/>
      <c r="L321" s="212"/>
      <c r="M321" s="212"/>
      <c r="N321" s="212"/>
      <c r="O321" s="203"/>
      <c r="P321" s="212"/>
      <c r="Q321" s="212"/>
      <c r="R321" s="212"/>
      <c r="T321" s="214"/>
      <c r="U321" s="214"/>
      <c r="V321" s="214"/>
      <c r="W321" s="214"/>
    </row>
    <row r="322" spans="1:23" s="252" customFormat="1" ht="24.75" customHeight="1">
      <c r="A322" s="208">
        <f t="shared" si="4"/>
        <v>43619</v>
      </c>
      <c r="B322" s="238">
        <v>43619</v>
      </c>
      <c r="C322" s="200" t="s">
        <v>46</v>
      </c>
      <c r="D322" s="201" t="s">
        <v>100</v>
      </c>
      <c r="E322" s="210" t="s">
        <v>2</v>
      </c>
      <c r="F322" s="215">
        <v>0.8125</v>
      </c>
      <c r="G322" s="212">
        <v>5</v>
      </c>
      <c r="H322" s="212"/>
      <c r="I322" s="212"/>
      <c r="J322" s="212"/>
      <c r="K322" s="244"/>
      <c r="L322" s="212"/>
      <c r="M322" s="212"/>
      <c r="N322" s="212"/>
      <c r="O322" s="203"/>
      <c r="P322" s="212"/>
      <c r="Q322" s="212"/>
      <c r="R322" s="212"/>
      <c r="T322" s="214"/>
      <c r="U322" s="214"/>
      <c r="V322" s="214"/>
      <c r="W322" s="214"/>
    </row>
    <row r="323" spans="1:26" s="108" customFormat="1" ht="24.75" customHeight="1">
      <c r="A323" s="339">
        <f t="shared" si="4"/>
        <v>43620</v>
      </c>
      <c r="B323" s="340">
        <v>43620</v>
      </c>
      <c r="C323" s="341" t="s">
        <v>294</v>
      </c>
      <c r="D323" s="342"/>
      <c r="E323" s="342"/>
      <c r="F323" s="215"/>
      <c r="G323" s="212"/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T323" s="323"/>
      <c r="U323" s="323"/>
      <c r="V323" s="323"/>
      <c r="W323" s="327"/>
      <c r="X323" s="233"/>
      <c r="Y323" s="225"/>
      <c r="Z323" s="226"/>
    </row>
    <row r="324" spans="1:23" s="252" customFormat="1" ht="24.75" customHeight="1">
      <c r="A324" s="198">
        <f t="shared" si="4"/>
        <v>43623</v>
      </c>
      <c r="B324" s="199">
        <v>43623</v>
      </c>
      <c r="C324" s="201" t="s">
        <v>45</v>
      </c>
      <c r="D324" s="201"/>
      <c r="E324" s="201" t="s">
        <v>2</v>
      </c>
      <c r="F324" s="215">
        <v>0.6875</v>
      </c>
      <c r="G324" s="212">
        <v>10</v>
      </c>
      <c r="H324" s="212"/>
      <c r="I324" s="212"/>
      <c r="J324" s="212"/>
      <c r="K324" s="203"/>
      <c r="L324" s="212"/>
      <c r="M324" s="212"/>
      <c r="N324" s="212"/>
      <c r="O324" s="203"/>
      <c r="P324" s="314"/>
      <c r="Q324" s="212"/>
      <c r="R324" s="212"/>
      <c r="T324" s="214"/>
      <c r="U324" s="214"/>
      <c r="V324" s="214"/>
      <c r="W324" s="214"/>
    </row>
    <row r="325" spans="1:23" s="252" customFormat="1" ht="24.75" customHeight="1">
      <c r="A325" s="248">
        <f t="shared" si="4"/>
        <v>43624</v>
      </c>
      <c r="B325" s="207">
        <v>43624</v>
      </c>
      <c r="C325" s="270" t="s">
        <v>230</v>
      </c>
      <c r="D325" s="241" t="s">
        <v>21</v>
      </c>
      <c r="E325" s="210"/>
      <c r="F325" s="215"/>
      <c r="G325" s="212"/>
      <c r="H325" s="212"/>
      <c r="I325" s="212"/>
      <c r="J325" s="212"/>
      <c r="K325" s="212"/>
      <c r="L325" s="212"/>
      <c r="M325" s="212"/>
      <c r="N325" s="335"/>
      <c r="O325" s="203"/>
      <c r="P325" s="212"/>
      <c r="Q325" s="212"/>
      <c r="R325" s="212"/>
      <c r="T325" s="214"/>
      <c r="U325" s="214"/>
      <c r="V325" s="214"/>
      <c r="W325" s="214"/>
    </row>
    <row r="326" spans="1:23" s="252" customFormat="1" ht="24.75" customHeight="1">
      <c r="A326" s="248">
        <f t="shared" si="4"/>
        <v>43625</v>
      </c>
      <c r="B326" s="207">
        <v>43625</v>
      </c>
      <c r="C326" s="270" t="s">
        <v>230</v>
      </c>
      <c r="D326" s="241" t="s">
        <v>22</v>
      </c>
      <c r="E326" s="210"/>
      <c r="F326" s="215"/>
      <c r="G326" s="212"/>
      <c r="H326" s="212"/>
      <c r="I326" s="212"/>
      <c r="J326" s="212"/>
      <c r="K326" s="212"/>
      <c r="L326" s="212"/>
      <c r="M326" s="212"/>
      <c r="N326" s="335"/>
      <c r="O326" s="203"/>
      <c r="P326" s="212"/>
      <c r="Q326" s="212"/>
      <c r="R326" s="212"/>
      <c r="T326" s="214"/>
      <c r="U326" s="214"/>
      <c r="V326" s="214"/>
      <c r="W326" s="214"/>
    </row>
    <row r="327" spans="1:23" s="252" customFormat="1" ht="24.75" customHeight="1">
      <c r="A327" s="248">
        <f t="shared" si="4"/>
        <v>43626</v>
      </c>
      <c r="B327" s="207">
        <v>43626</v>
      </c>
      <c r="C327" s="270" t="s">
        <v>230</v>
      </c>
      <c r="D327" s="241" t="s">
        <v>24</v>
      </c>
      <c r="E327" s="210"/>
      <c r="F327" s="215"/>
      <c r="G327" s="212"/>
      <c r="H327" s="212"/>
      <c r="I327" s="212"/>
      <c r="J327" s="212"/>
      <c r="K327" s="212"/>
      <c r="L327" s="212"/>
      <c r="M327" s="212"/>
      <c r="N327" s="335"/>
      <c r="O327" s="203"/>
      <c r="P327" s="212"/>
      <c r="Q327" s="212"/>
      <c r="R327" s="212"/>
      <c r="T327" s="214"/>
      <c r="U327" s="214"/>
      <c r="V327" s="214"/>
      <c r="W327" s="214"/>
    </row>
    <row r="328" spans="1:23" s="236" customFormat="1" ht="24.75" customHeight="1">
      <c r="A328" s="248">
        <f t="shared" si="4"/>
        <v>43632</v>
      </c>
      <c r="B328" s="207">
        <v>43632</v>
      </c>
      <c r="C328" s="241" t="s">
        <v>279</v>
      </c>
      <c r="D328" s="210"/>
      <c r="E328" s="210" t="s">
        <v>2</v>
      </c>
      <c r="F328" s="215">
        <v>0.4166666666666667</v>
      </c>
      <c r="G328" s="212"/>
      <c r="H328" s="212"/>
      <c r="I328" s="212"/>
      <c r="J328" s="212"/>
      <c r="K328" s="212"/>
      <c r="L328" s="212"/>
      <c r="M328" s="212"/>
      <c r="N328" s="212"/>
      <c r="O328" s="237"/>
      <c r="P328" s="212"/>
      <c r="Q328" s="212"/>
      <c r="R328" s="212"/>
      <c r="S328" s="220"/>
      <c r="T328" s="323"/>
      <c r="U328" s="323"/>
      <c r="V328" s="323"/>
      <c r="W328" s="323"/>
    </row>
    <row r="329" spans="1:23" s="236" customFormat="1" ht="24.75" customHeight="1">
      <c r="A329" s="248">
        <f t="shared" si="4"/>
        <v>43632</v>
      </c>
      <c r="B329" s="207">
        <v>43632</v>
      </c>
      <c r="C329" s="241" t="s">
        <v>231</v>
      </c>
      <c r="D329" s="210"/>
      <c r="E329" s="210" t="s">
        <v>25</v>
      </c>
      <c r="F329" s="215">
        <v>0.4166666666666667</v>
      </c>
      <c r="G329" s="212"/>
      <c r="H329" s="212"/>
      <c r="I329" s="212"/>
      <c r="J329" s="212"/>
      <c r="K329" s="212"/>
      <c r="L329" s="212"/>
      <c r="M329" s="212"/>
      <c r="N329" s="212"/>
      <c r="O329" s="237"/>
      <c r="P329" s="212"/>
      <c r="Q329" s="212"/>
      <c r="R329" s="212"/>
      <c r="S329" s="220"/>
      <c r="T329" s="323"/>
      <c r="U329" s="323"/>
      <c r="V329" s="323"/>
      <c r="W329" s="323"/>
    </row>
    <row r="330" spans="1:23" s="236" customFormat="1" ht="24.75" customHeight="1">
      <c r="A330" s="248">
        <f t="shared" si="4"/>
        <v>43632</v>
      </c>
      <c r="B330" s="207">
        <v>43632</v>
      </c>
      <c r="C330" s="241" t="s">
        <v>232</v>
      </c>
      <c r="D330" s="210"/>
      <c r="E330" s="210" t="s">
        <v>25</v>
      </c>
      <c r="F330" s="215">
        <v>0.5416666666666666</v>
      </c>
      <c r="G330" s="212"/>
      <c r="H330" s="212"/>
      <c r="I330" s="212"/>
      <c r="J330" s="212"/>
      <c r="K330" s="212"/>
      <c r="L330" s="212"/>
      <c r="M330" s="212"/>
      <c r="N330" s="212"/>
      <c r="O330" s="237"/>
      <c r="P330" s="212"/>
      <c r="Q330" s="212"/>
      <c r="R330" s="212"/>
      <c r="S330" s="220"/>
      <c r="T330" s="323"/>
      <c r="U330" s="323"/>
      <c r="V330" s="323"/>
      <c r="W330" s="323"/>
    </row>
    <row r="331" spans="1:23" s="236" customFormat="1" ht="24.75" customHeight="1">
      <c r="A331" s="208">
        <f t="shared" si="4"/>
        <v>43633</v>
      </c>
      <c r="B331" s="238">
        <v>43633</v>
      </c>
      <c r="C331" s="200" t="s">
        <v>170</v>
      </c>
      <c r="D331" s="210" t="s">
        <v>209</v>
      </c>
      <c r="E331" s="210" t="s">
        <v>2</v>
      </c>
      <c r="F331" s="215">
        <v>0.8125</v>
      </c>
      <c r="G331" s="212">
        <v>14</v>
      </c>
      <c r="H331" s="222"/>
      <c r="I331" s="212"/>
      <c r="J331" s="212"/>
      <c r="K331" s="212"/>
      <c r="L331" s="212"/>
      <c r="M331" s="212"/>
      <c r="N331" s="212"/>
      <c r="O331" s="212"/>
      <c r="P331" s="212"/>
      <c r="Q331" s="212"/>
      <c r="R331" s="212"/>
      <c r="S331" s="220"/>
      <c r="T331" s="323"/>
      <c r="U331" s="323"/>
      <c r="V331" s="323"/>
      <c r="W331" s="323"/>
    </row>
    <row r="332" spans="1:23" s="236" customFormat="1" ht="24.75" customHeight="1">
      <c r="A332" s="273">
        <f t="shared" si="4"/>
        <v>43638</v>
      </c>
      <c r="B332" s="274">
        <v>43638</v>
      </c>
      <c r="C332" s="251" t="s">
        <v>263</v>
      </c>
      <c r="D332" s="210"/>
      <c r="E332" s="210"/>
      <c r="F332" s="215"/>
      <c r="G332" s="212"/>
      <c r="H332" s="212"/>
      <c r="I332" s="212"/>
      <c r="J332" s="212"/>
      <c r="K332" s="212"/>
      <c r="L332" s="212"/>
      <c r="M332" s="212"/>
      <c r="N332" s="212"/>
      <c r="O332" s="212"/>
      <c r="P332" s="212"/>
      <c r="Q332" s="204"/>
      <c r="R332" s="212"/>
      <c r="S332" s="220"/>
      <c r="T332" s="323"/>
      <c r="U332" s="205"/>
      <c r="V332" s="323"/>
      <c r="W332" s="323"/>
    </row>
    <row r="333" spans="1:23" s="236" customFormat="1" ht="24.75" customHeight="1">
      <c r="A333" s="273">
        <f t="shared" si="4"/>
        <v>43639</v>
      </c>
      <c r="B333" s="274">
        <v>43639</v>
      </c>
      <c r="C333" s="251" t="s">
        <v>263</v>
      </c>
      <c r="D333" s="210"/>
      <c r="E333" s="210"/>
      <c r="F333" s="215"/>
      <c r="G333" s="212"/>
      <c r="H333" s="212"/>
      <c r="I333" s="212"/>
      <c r="J333" s="212"/>
      <c r="K333" s="212"/>
      <c r="L333" s="212"/>
      <c r="M333" s="212"/>
      <c r="N333" s="212"/>
      <c r="O333" s="212"/>
      <c r="P333" s="212"/>
      <c r="Q333" s="204"/>
      <c r="R333" s="212"/>
      <c r="S333" s="220"/>
      <c r="T333" s="323"/>
      <c r="U333" s="205"/>
      <c r="V333" s="323"/>
      <c r="W333" s="323"/>
    </row>
    <row r="334" spans="1:23" s="236" customFormat="1" ht="24.75" customHeight="1">
      <c r="A334" s="271">
        <f t="shared" si="4"/>
        <v>43640</v>
      </c>
      <c r="B334" s="272">
        <v>43640</v>
      </c>
      <c r="C334" s="251" t="s">
        <v>263</v>
      </c>
      <c r="D334" s="210"/>
      <c r="E334" s="210"/>
      <c r="F334" s="215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Q334" s="204"/>
      <c r="R334" s="212"/>
      <c r="S334" s="220"/>
      <c r="T334" s="323"/>
      <c r="U334" s="205"/>
      <c r="V334" s="323"/>
      <c r="W334" s="323"/>
    </row>
    <row r="335" spans="1:23" s="236" customFormat="1" ht="24.75" customHeight="1">
      <c r="A335" s="271">
        <f t="shared" si="4"/>
        <v>43641</v>
      </c>
      <c r="B335" s="272">
        <v>43641</v>
      </c>
      <c r="C335" s="251" t="s">
        <v>263</v>
      </c>
      <c r="D335" s="210"/>
      <c r="E335" s="210"/>
      <c r="F335" s="215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04"/>
      <c r="R335" s="212"/>
      <c r="S335" s="220"/>
      <c r="T335" s="323"/>
      <c r="U335" s="205"/>
      <c r="V335" s="323"/>
      <c r="W335" s="323"/>
    </row>
    <row r="336" spans="1:23" s="236" customFormat="1" ht="24.75" customHeight="1">
      <c r="A336" s="271">
        <f t="shared" si="4"/>
        <v>43642</v>
      </c>
      <c r="B336" s="272">
        <v>43642</v>
      </c>
      <c r="C336" s="251" t="s">
        <v>263</v>
      </c>
      <c r="D336" s="210"/>
      <c r="E336" s="210"/>
      <c r="F336" s="215"/>
      <c r="G336" s="212"/>
      <c r="H336" s="212"/>
      <c r="I336" s="212"/>
      <c r="J336" s="212"/>
      <c r="K336" s="212"/>
      <c r="L336" s="212"/>
      <c r="M336" s="212"/>
      <c r="N336" s="212"/>
      <c r="O336" s="212"/>
      <c r="P336" s="212"/>
      <c r="Q336" s="204"/>
      <c r="R336" s="212"/>
      <c r="S336" s="220"/>
      <c r="T336"/>
      <c r="U336"/>
      <c r="V336"/>
      <c r="W336" s="323"/>
    </row>
    <row r="337" spans="1:23" s="236" customFormat="1" ht="24.75" customHeight="1">
      <c r="A337" s="271">
        <f t="shared" si="4"/>
        <v>43643</v>
      </c>
      <c r="B337" s="272">
        <v>43643</v>
      </c>
      <c r="C337" s="251" t="s">
        <v>263</v>
      </c>
      <c r="D337" s="210"/>
      <c r="E337" s="210"/>
      <c r="F337" s="215"/>
      <c r="G337" s="212"/>
      <c r="H337" s="212"/>
      <c r="I337" s="212"/>
      <c r="J337" s="212"/>
      <c r="K337" s="212"/>
      <c r="L337" s="212"/>
      <c r="M337" s="212"/>
      <c r="N337" s="212"/>
      <c r="O337" s="212"/>
      <c r="P337" s="212"/>
      <c r="Q337" s="204"/>
      <c r="R337" s="212"/>
      <c r="S337" s="220"/>
      <c r="T337"/>
      <c r="U337"/>
      <c r="V337"/>
      <c r="W337" s="323"/>
    </row>
    <row r="338" spans="1:23" s="236" customFormat="1" ht="24.75" customHeight="1">
      <c r="A338" s="271">
        <f t="shared" si="4"/>
        <v>43644</v>
      </c>
      <c r="B338" s="272">
        <v>43644</v>
      </c>
      <c r="C338" s="251" t="s">
        <v>263</v>
      </c>
      <c r="D338" s="210"/>
      <c r="E338" s="210"/>
      <c r="F338" s="215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04"/>
      <c r="R338" s="212"/>
      <c r="S338" s="220"/>
      <c r="T338"/>
      <c r="U338"/>
      <c r="V338"/>
      <c r="W338" s="323"/>
    </row>
    <row r="339" spans="1:23" s="236" customFormat="1" ht="24.75" customHeight="1">
      <c r="A339" s="273">
        <f>+B339</f>
        <v>43645</v>
      </c>
      <c r="B339" s="274">
        <v>43645</v>
      </c>
      <c r="C339" s="251" t="s">
        <v>263</v>
      </c>
      <c r="D339" s="210"/>
      <c r="E339" s="210"/>
      <c r="F339" s="215"/>
      <c r="G339" s="212"/>
      <c r="H339" s="212"/>
      <c r="I339" s="212"/>
      <c r="J339" s="212"/>
      <c r="K339" s="212"/>
      <c r="L339" s="212"/>
      <c r="M339" s="212"/>
      <c r="N339" s="212"/>
      <c r="O339" s="212"/>
      <c r="P339" s="212"/>
      <c r="Q339" s="204"/>
      <c r="R339" s="212"/>
      <c r="S339" s="220"/>
      <c r="T339"/>
      <c r="U339"/>
      <c r="V339"/>
      <c r="W339" s="323"/>
    </row>
    <row r="340" spans="1:22" ht="24.75" customHeight="1">
      <c r="A340" s="275"/>
      <c r="B340" s="276"/>
      <c r="C340" s="277"/>
      <c r="D340" s="278"/>
      <c r="E340" s="278"/>
      <c r="F340" s="279"/>
      <c r="G340" s="279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80"/>
      <c r="T340"/>
      <c r="U340"/>
      <c r="V340"/>
    </row>
    <row r="341" spans="1:22" ht="24.75" customHeight="1">
      <c r="A341" s="282"/>
      <c r="B341" s="283"/>
      <c r="C341" s="284"/>
      <c r="R341" s="287"/>
      <c r="T341"/>
      <c r="U341"/>
      <c r="V341"/>
    </row>
    <row r="342" spans="1:22" ht="24.75" customHeight="1">
      <c r="A342" s="288"/>
      <c r="B342" s="289"/>
      <c r="C342" s="252"/>
      <c r="R342" s="287"/>
      <c r="T342"/>
      <c r="U342"/>
      <c r="V342"/>
    </row>
    <row r="343" spans="1:22" ht="24.75" customHeight="1">
      <c r="A343" s="275"/>
      <c r="B343" s="290"/>
      <c r="C343" s="291"/>
      <c r="R343" s="287"/>
      <c r="T343"/>
      <c r="U343"/>
      <c r="V343"/>
    </row>
    <row r="344" spans="1:18" ht="24.75" customHeight="1">
      <c r="A344" s="282"/>
      <c r="B344" s="292"/>
      <c r="C344" s="293"/>
      <c r="D344" s="294"/>
      <c r="E344" s="294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6"/>
    </row>
    <row r="345" spans="1:3" ht="27.75">
      <c r="A345" s="288"/>
      <c r="B345" s="297"/>
      <c r="C345" s="252"/>
    </row>
    <row r="346" spans="1:3" ht="27.75">
      <c r="A346" s="275"/>
      <c r="B346" s="298"/>
      <c r="C346" s="291"/>
    </row>
    <row r="347" spans="1:3" ht="27.75">
      <c r="A347" s="299"/>
      <c r="B347" s="300"/>
      <c r="C347" s="282"/>
    </row>
    <row r="348" spans="1:3" ht="27.75">
      <c r="A348" s="288"/>
      <c r="B348" s="297"/>
      <c r="C348" s="252"/>
    </row>
    <row r="349" spans="1:3" ht="27.75">
      <c r="A349" s="275"/>
      <c r="B349" s="298"/>
      <c r="C349" s="291"/>
    </row>
    <row r="350" spans="1:3" ht="27.75">
      <c r="A350" s="282"/>
      <c r="B350" s="300"/>
      <c r="C350" s="284"/>
    </row>
    <row r="351" spans="1:3" ht="27.75">
      <c r="A351" s="288"/>
      <c r="B351" s="297"/>
      <c r="C351" s="252"/>
    </row>
  </sheetData>
  <sheetProtection/>
  <autoFilter ref="A3:AE339"/>
  <mergeCells count="1">
    <mergeCell ref="B1:R1"/>
  </mergeCells>
  <printOptions horizontalCentered="1"/>
  <pageMargins left="0.1968503937007874" right="0" top="0.3937007874015748" bottom="0.5905511811023623" header="0.1968503937007874" footer="0.3937007874015748"/>
  <pageSetup errors="blank" fitToHeight="10" fitToWidth="1" horizontalDpi="600" verticalDpi="600" orientation="portrait" paperSize="9" scale="39" r:id="rId2"/>
  <headerFooter>
    <oddFooter>&amp;L&amp;"Consolas,Fett Kursiv"&amp;24&amp;U&amp;KC00000Stand: 30.8.2018&amp;C&amp;"Consolas,Fett"&amp;24&amp;U&amp;KC00000Zur Kenntnis genommen ÖSKB: 19.08.2018&amp;R&amp;"Consolas,Fett"&amp;24&amp;U&amp;KC00000Seite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0"/>
  <sheetViews>
    <sheetView showGridLines="0" tabSelected="1" zoomScale="40" zoomScaleNormal="40" zoomScaleSheetLayoutView="50" zoomScalePageLayoutView="0" workbookViewId="0" topLeftCell="A1">
      <selection activeCell="B1" sqref="B1:R1"/>
    </sheetView>
  </sheetViews>
  <sheetFormatPr defaultColWidth="11.421875" defaultRowHeight="12.75"/>
  <cols>
    <col min="1" max="1" width="12.28125" style="81" customWidth="1"/>
    <col min="2" max="2" width="11.421875" style="84" customWidth="1"/>
    <col min="3" max="3" width="78.28125" style="80" bestFit="1" customWidth="1"/>
    <col min="4" max="4" width="3.7109375" style="80" customWidth="1"/>
    <col min="5" max="5" width="24.140625" style="81" customWidth="1"/>
    <col min="6" max="6" width="9.421875" style="82" customWidth="1"/>
    <col min="7" max="7" width="14.57421875" style="83" customWidth="1"/>
    <col min="8" max="8" width="60.7109375" style="84" customWidth="1"/>
    <col min="9" max="9" width="36.140625" style="84" customWidth="1"/>
    <col min="10" max="10" width="25.7109375" style="84" customWidth="1"/>
    <col min="11" max="11" width="34.140625" style="85" customWidth="1"/>
    <col min="12" max="12" width="35.57421875" style="85" customWidth="1"/>
    <col min="13" max="13" width="26.8515625" style="87" customWidth="1"/>
    <col min="14" max="14" width="17.8515625" style="87" customWidth="1"/>
    <col min="15" max="15" width="10.421875" style="88" customWidth="1"/>
    <col min="16" max="16" width="25.8515625" style="84" customWidth="1"/>
    <col min="17" max="17" width="6.7109375" style="84" customWidth="1"/>
    <col min="18" max="18" width="15.28125" style="100" customWidth="1"/>
    <col min="19" max="19" width="30.7109375" style="90" customWidth="1"/>
    <col min="20" max="20" width="18.7109375" style="84" customWidth="1"/>
    <col min="21" max="21" width="13.28125" style="91" customWidth="1"/>
    <col min="22" max="16384" width="11.421875" style="84" customWidth="1"/>
  </cols>
  <sheetData>
    <row r="1" spans="1:18" ht="36" customHeight="1">
      <c r="A1" s="349" t="s">
        <v>140</v>
      </c>
      <c r="B1" s="349"/>
      <c r="C1" s="79" t="s">
        <v>34</v>
      </c>
      <c r="R1" s="89"/>
    </row>
    <row r="2" spans="2:18" ht="36" customHeight="1">
      <c r="B2" s="92">
        <f>+C3</f>
        <v>43355</v>
      </c>
      <c r="C2" s="93">
        <v>43348</v>
      </c>
      <c r="E2" s="94" t="s">
        <v>249</v>
      </c>
      <c r="F2" s="95"/>
      <c r="G2" s="96"/>
      <c r="J2" s="91"/>
      <c r="K2" s="84"/>
      <c r="R2" s="89"/>
    </row>
    <row r="3" spans="2:7" ht="36" customHeight="1">
      <c r="B3" s="92">
        <f>+C2</f>
        <v>43348</v>
      </c>
      <c r="C3" s="93">
        <v>43355</v>
      </c>
      <c r="E3" s="94" t="s">
        <v>61</v>
      </c>
      <c r="F3" s="95"/>
      <c r="G3" s="96"/>
    </row>
    <row r="4" spans="2:18" ht="36" customHeight="1">
      <c r="B4" s="92">
        <f>+C7</f>
        <v>43411</v>
      </c>
      <c r="C4" s="93">
        <v>43369</v>
      </c>
      <c r="D4" s="93"/>
      <c r="E4" s="94" t="s">
        <v>62</v>
      </c>
      <c r="F4" s="95"/>
      <c r="G4" s="96"/>
      <c r="K4" s="84"/>
      <c r="L4" s="84"/>
      <c r="M4" s="179"/>
      <c r="R4" s="89"/>
    </row>
    <row r="5" spans="2:19" ht="36" customHeight="1">
      <c r="B5" s="92">
        <f>+C13</f>
        <v>43558</v>
      </c>
      <c r="C5" s="93">
        <v>43376</v>
      </c>
      <c r="D5" s="93"/>
      <c r="E5" s="94" t="s">
        <v>320</v>
      </c>
      <c r="F5" s="95"/>
      <c r="G5" s="96"/>
      <c r="J5" s="91"/>
      <c r="K5" s="84"/>
      <c r="L5" s="84"/>
      <c r="M5" s="84"/>
      <c r="N5" s="84"/>
      <c r="R5" s="89"/>
      <c r="S5" s="337"/>
    </row>
    <row r="6" spans="2:19" ht="36" customHeight="1">
      <c r="B6" s="92">
        <f>+C14</f>
        <v>43565</v>
      </c>
      <c r="C6" s="93">
        <v>43390</v>
      </c>
      <c r="D6" s="93"/>
      <c r="E6" s="94" t="s">
        <v>250</v>
      </c>
      <c r="F6" s="95"/>
      <c r="G6" s="96"/>
      <c r="J6" s="91"/>
      <c r="K6" s="84"/>
      <c r="L6" s="84"/>
      <c r="M6" s="84"/>
      <c r="N6" s="84"/>
      <c r="R6" s="89"/>
      <c r="S6" s="337"/>
    </row>
    <row r="7" spans="2:17" ht="36" customHeight="1">
      <c r="B7" s="92">
        <f>+C4</f>
        <v>43369</v>
      </c>
      <c r="C7" s="93">
        <v>43411</v>
      </c>
      <c r="D7" s="84"/>
      <c r="E7" s="94" t="s">
        <v>96</v>
      </c>
      <c r="F7" s="95"/>
      <c r="G7" s="96"/>
      <c r="J7" s="91"/>
      <c r="K7" s="84"/>
      <c r="L7" s="98"/>
      <c r="M7" s="99"/>
      <c r="Q7" s="99"/>
    </row>
    <row r="8" spans="2:13" ht="36" customHeight="1">
      <c r="B8" s="92">
        <f>+C6</f>
        <v>43390</v>
      </c>
      <c r="C8" s="93">
        <v>43432</v>
      </c>
      <c r="D8" s="93"/>
      <c r="E8" s="94" t="s">
        <v>64</v>
      </c>
      <c r="F8" s="95"/>
      <c r="G8" s="96"/>
      <c r="H8" s="97"/>
      <c r="M8" s="179"/>
    </row>
    <row r="9" spans="2:17" ht="36" customHeight="1">
      <c r="B9" s="92">
        <f>+C7</f>
        <v>43411</v>
      </c>
      <c r="C9" s="93">
        <v>43446</v>
      </c>
      <c r="D9" s="101"/>
      <c r="E9" s="94" t="s">
        <v>63</v>
      </c>
      <c r="F9" s="95"/>
      <c r="G9" s="96"/>
      <c r="M9" s="179"/>
      <c r="Q9" s="99"/>
    </row>
    <row r="10" spans="2:13" ht="36" customHeight="1">
      <c r="B10" s="92">
        <f>+C9</f>
        <v>43446</v>
      </c>
      <c r="C10" s="93">
        <v>43495</v>
      </c>
      <c r="D10" s="84"/>
      <c r="E10" s="94" t="s">
        <v>251</v>
      </c>
      <c r="F10" s="95"/>
      <c r="G10" s="96"/>
      <c r="H10" s="97"/>
      <c r="K10" s="98"/>
      <c r="L10" s="98"/>
      <c r="M10" s="99"/>
    </row>
    <row r="11" spans="2:21" ht="36" customHeight="1">
      <c r="B11" s="92">
        <f>+C8</f>
        <v>43432</v>
      </c>
      <c r="C11" s="93">
        <v>43516</v>
      </c>
      <c r="D11" s="93"/>
      <c r="E11" s="94" t="s">
        <v>97</v>
      </c>
      <c r="F11" s="95"/>
      <c r="G11" s="96"/>
      <c r="M11" s="84"/>
      <c r="N11" s="84"/>
      <c r="O11" s="84"/>
      <c r="R11" s="84"/>
      <c r="S11" s="84"/>
      <c r="U11" s="84"/>
    </row>
    <row r="12" spans="2:17" ht="36" customHeight="1">
      <c r="B12" s="92">
        <f>+C10</f>
        <v>43495</v>
      </c>
      <c r="C12" s="93">
        <v>43551</v>
      </c>
      <c r="D12" s="93"/>
      <c r="E12" s="94" t="s">
        <v>252</v>
      </c>
      <c r="F12" s="95"/>
      <c r="G12" s="96"/>
      <c r="I12" s="97"/>
      <c r="K12" s="98"/>
      <c r="L12" s="98"/>
      <c r="M12" s="99"/>
      <c r="Q12" s="99"/>
    </row>
    <row r="13" spans="2:17" ht="36" customHeight="1">
      <c r="B13" s="92">
        <f>+C11</f>
        <v>43516</v>
      </c>
      <c r="C13" s="93">
        <v>43558</v>
      </c>
      <c r="D13" s="93"/>
      <c r="E13" s="94" t="s">
        <v>65</v>
      </c>
      <c r="F13" s="95"/>
      <c r="G13" s="96"/>
      <c r="K13" s="84"/>
      <c r="L13" s="84"/>
      <c r="M13" s="179"/>
      <c r="Q13" s="99"/>
    </row>
    <row r="14" spans="2:17" ht="36" customHeight="1">
      <c r="B14" s="92">
        <f>+C13</f>
        <v>43558</v>
      </c>
      <c r="C14" s="93">
        <v>43565</v>
      </c>
      <c r="D14" s="93"/>
      <c r="E14" s="94" t="s">
        <v>253</v>
      </c>
      <c r="F14" s="95"/>
      <c r="G14" s="96"/>
      <c r="M14" s="180"/>
      <c r="N14" s="97"/>
      <c r="Q14" s="99"/>
    </row>
    <row r="15" spans="2:17" ht="36" customHeight="1">
      <c r="B15" s="92">
        <f>+C15</f>
        <v>43572</v>
      </c>
      <c r="C15" s="93">
        <v>43572</v>
      </c>
      <c r="D15" s="93"/>
      <c r="E15" s="94" t="s">
        <v>66</v>
      </c>
      <c r="F15" s="95"/>
      <c r="G15" s="96"/>
      <c r="I15" s="97"/>
      <c r="J15" s="97"/>
      <c r="K15" s="97"/>
      <c r="L15" s="84"/>
      <c r="M15" s="179"/>
      <c r="Q15" s="99"/>
    </row>
    <row r="16" spans="2:17" ht="36" customHeight="1">
      <c r="B16" s="92">
        <f>+C16</f>
        <v>43593</v>
      </c>
      <c r="C16" s="93">
        <v>43593</v>
      </c>
      <c r="D16" s="93"/>
      <c r="E16" s="94" t="s">
        <v>80</v>
      </c>
      <c r="F16" s="95"/>
      <c r="G16" s="96"/>
      <c r="K16" s="97"/>
      <c r="L16" s="84"/>
      <c r="M16" s="179"/>
      <c r="N16" s="102"/>
      <c r="P16" s="102"/>
      <c r="Q16" s="99"/>
    </row>
    <row r="17" spans="2:17" ht="36" customHeight="1">
      <c r="B17" s="81"/>
      <c r="C17" s="93"/>
      <c r="D17" s="93"/>
      <c r="E17" s="94"/>
      <c r="F17" s="95"/>
      <c r="G17" s="96"/>
      <c r="K17" s="97"/>
      <c r="L17" s="84"/>
      <c r="M17" s="179"/>
      <c r="Q17" s="99"/>
    </row>
    <row r="18" spans="3:20" ht="35.25">
      <c r="C18" s="79" t="s">
        <v>179</v>
      </c>
      <c r="N18" s="79" t="s">
        <v>140</v>
      </c>
      <c r="T18" s="103"/>
    </row>
    <row r="19" spans="2:20" ht="30.75">
      <c r="B19" s="92">
        <f aca="true" t="shared" si="0" ref="B19:B41">+C19</f>
        <v>43346</v>
      </c>
      <c r="C19" s="101">
        <v>43346</v>
      </c>
      <c r="D19" s="101"/>
      <c r="E19" s="81" t="s">
        <v>177</v>
      </c>
      <c r="F19" s="82" t="s">
        <v>1</v>
      </c>
      <c r="G19" s="83">
        <v>1</v>
      </c>
      <c r="H19" s="84" t="s">
        <v>104</v>
      </c>
      <c r="I19" s="84" t="s">
        <v>51</v>
      </c>
      <c r="J19" s="84" t="s">
        <v>52</v>
      </c>
      <c r="K19" s="85" t="s">
        <v>2</v>
      </c>
      <c r="L19" s="85">
        <v>0.7916666666666666</v>
      </c>
      <c r="M19" s="87" t="s">
        <v>234</v>
      </c>
      <c r="N19" s="104" t="s">
        <v>104</v>
      </c>
      <c r="T19" s="105"/>
    </row>
    <row r="20" spans="2:14" ht="30.75">
      <c r="B20" s="92">
        <f t="shared" si="0"/>
        <v>43346</v>
      </c>
      <c r="C20" s="101">
        <v>43346</v>
      </c>
      <c r="D20" s="101"/>
      <c r="E20" s="81" t="s">
        <v>177</v>
      </c>
      <c r="F20" s="82" t="s">
        <v>1</v>
      </c>
      <c r="G20" s="83">
        <v>1</v>
      </c>
      <c r="H20" s="84" t="s">
        <v>53</v>
      </c>
      <c r="I20" s="84" t="s">
        <v>54</v>
      </c>
      <c r="J20" s="106"/>
      <c r="K20" s="85" t="s">
        <v>163</v>
      </c>
      <c r="L20" s="85">
        <v>0.7916666666666666</v>
      </c>
      <c r="M20" s="87" t="s">
        <v>28</v>
      </c>
      <c r="N20" s="107">
        <f>COUNTIF($H$19:$J$41,"DA1")</f>
        <v>8</v>
      </c>
    </row>
    <row r="21" spans="2:20" ht="30.75">
      <c r="B21" s="92">
        <f t="shared" si="0"/>
        <v>43381</v>
      </c>
      <c r="C21" s="101">
        <v>43381</v>
      </c>
      <c r="D21" s="101"/>
      <c r="E21" s="81" t="s">
        <v>177</v>
      </c>
      <c r="F21" s="82" t="s">
        <v>1</v>
      </c>
      <c r="G21" s="83">
        <v>2</v>
      </c>
      <c r="H21" s="84" t="s">
        <v>104</v>
      </c>
      <c r="I21" s="84" t="s">
        <v>51</v>
      </c>
      <c r="K21" s="85" t="s">
        <v>163</v>
      </c>
      <c r="L21" s="85">
        <v>0.791666666666667</v>
      </c>
      <c r="M21" s="87" t="s">
        <v>26</v>
      </c>
      <c r="N21" s="86" t="s">
        <v>51</v>
      </c>
      <c r="T21" s="91"/>
    </row>
    <row r="22" spans="2:20" ht="30.75">
      <c r="B22" s="92">
        <f t="shared" si="0"/>
        <v>43381</v>
      </c>
      <c r="C22" s="101">
        <v>43381</v>
      </c>
      <c r="D22" s="101"/>
      <c r="E22" s="81" t="s">
        <v>177</v>
      </c>
      <c r="F22" s="82" t="s">
        <v>1</v>
      </c>
      <c r="G22" s="83">
        <v>2</v>
      </c>
      <c r="H22" s="84" t="s">
        <v>53</v>
      </c>
      <c r="I22" s="84" t="s">
        <v>54</v>
      </c>
      <c r="K22" s="85" t="s">
        <v>2</v>
      </c>
      <c r="L22" s="85">
        <v>0.791666666666667</v>
      </c>
      <c r="M22" s="87" t="s">
        <v>28</v>
      </c>
      <c r="N22" s="107">
        <f>COUNTIF($H$19:$J$41,"H2A")</f>
        <v>8</v>
      </c>
      <c r="T22" s="91"/>
    </row>
    <row r="23" spans="2:20" ht="30.75">
      <c r="B23" s="92">
        <f t="shared" si="0"/>
        <v>43381</v>
      </c>
      <c r="C23" s="101">
        <v>43381</v>
      </c>
      <c r="D23" s="101"/>
      <c r="E23" s="81" t="s">
        <v>177</v>
      </c>
      <c r="F23" s="82" t="s">
        <v>1</v>
      </c>
      <c r="G23" s="83">
        <v>2</v>
      </c>
      <c r="H23" s="84" t="s">
        <v>52</v>
      </c>
      <c r="K23" s="85" t="s">
        <v>25</v>
      </c>
      <c r="L23" s="85">
        <v>0.791666666666667</v>
      </c>
      <c r="M23" s="87" t="s">
        <v>6</v>
      </c>
      <c r="N23" s="104" t="s">
        <v>52</v>
      </c>
      <c r="T23" s="91"/>
    </row>
    <row r="24" spans="2:20" ht="30.75">
      <c r="B24" s="92">
        <f t="shared" si="0"/>
        <v>43402</v>
      </c>
      <c r="C24" s="101">
        <v>43402</v>
      </c>
      <c r="D24" s="101"/>
      <c r="E24" s="81" t="s">
        <v>177</v>
      </c>
      <c r="F24" s="82" t="s">
        <v>1</v>
      </c>
      <c r="G24" s="83">
        <v>3</v>
      </c>
      <c r="H24" s="84" t="s">
        <v>104</v>
      </c>
      <c r="I24" s="84" t="s">
        <v>52</v>
      </c>
      <c r="K24" s="85" t="s">
        <v>2</v>
      </c>
      <c r="L24" s="85">
        <v>0.791666666666667</v>
      </c>
      <c r="M24" s="87" t="s">
        <v>28</v>
      </c>
      <c r="N24" s="107">
        <f>COUNTIF($H$19:$J$41,"H2B")</f>
        <v>8</v>
      </c>
      <c r="T24" s="108"/>
    </row>
    <row r="25" spans="2:14" ht="30.75">
      <c r="B25" s="92">
        <f t="shared" si="0"/>
        <v>43402</v>
      </c>
      <c r="C25" s="101">
        <v>43402</v>
      </c>
      <c r="D25" s="101"/>
      <c r="E25" s="81" t="s">
        <v>177</v>
      </c>
      <c r="F25" s="82" t="s">
        <v>1</v>
      </c>
      <c r="G25" s="83">
        <v>3</v>
      </c>
      <c r="H25" s="84" t="s">
        <v>53</v>
      </c>
      <c r="I25" s="84" t="s">
        <v>54</v>
      </c>
      <c r="J25" s="106"/>
      <c r="K25" s="85" t="s">
        <v>163</v>
      </c>
      <c r="L25" s="85">
        <v>0.791666666666667</v>
      </c>
      <c r="M25" s="87" t="s">
        <v>26</v>
      </c>
      <c r="N25" s="104" t="s">
        <v>53</v>
      </c>
    </row>
    <row r="26" spans="2:14" ht="30.75">
      <c r="B26" s="92">
        <f t="shared" si="0"/>
        <v>43402</v>
      </c>
      <c r="C26" s="101">
        <v>43402</v>
      </c>
      <c r="D26" s="101"/>
      <c r="E26" s="81" t="s">
        <v>177</v>
      </c>
      <c r="F26" s="82" t="s">
        <v>1</v>
      </c>
      <c r="G26" s="83">
        <v>3</v>
      </c>
      <c r="H26" s="84" t="s">
        <v>51</v>
      </c>
      <c r="K26" s="85" t="s">
        <v>25</v>
      </c>
      <c r="L26" s="85">
        <v>0.791666666666667</v>
      </c>
      <c r="M26" s="87" t="s">
        <v>6</v>
      </c>
      <c r="N26" s="107">
        <f>COUNTIF($H$19:$J$41,"H3A")</f>
        <v>8</v>
      </c>
    </row>
    <row r="27" spans="2:14" ht="30.75">
      <c r="B27" s="92">
        <f t="shared" si="0"/>
        <v>43423</v>
      </c>
      <c r="C27" s="101">
        <v>43423</v>
      </c>
      <c r="D27" s="101"/>
      <c r="E27" s="81" t="s">
        <v>177</v>
      </c>
      <c r="F27" s="82" t="s">
        <v>1</v>
      </c>
      <c r="G27" s="83">
        <v>4</v>
      </c>
      <c r="H27" s="84" t="s">
        <v>51</v>
      </c>
      <c r="I27" s="84" t="s">
        <v>52</v>
      </c>
      <c r="K27" s="85" t="s">
        <v>2</v>
      </c>
      <c r="L27" s="85">
        <v>0.7916666666666666</v>
      </c>
      <c r="M27" s="87" t="s">
        <v>28</v>
      </c>
      <c r="N27" s="104" t="s">
        <v>54</v>
      </c>
    </row>
    <row r="28" spans="2:14" ht="30.75">
      <c r="B28" s="92">
        <f t="shared" si="0"/>
        <v>43423</v>
      </c>
      <c r="C28" s="101">
        <v>43423</v>
      </c>
      <c r="D28" s="101"/>
      <c r="E28" s="81" t="s">
        <v>177</v>
      </c>
      <c r="F28" s="82" t="s">
        <v>1</v>
      </c>
      <c r="G28" s="83">
        <v>4</v>
      </c>
      <c r="H28" s="84" t="s">
        <v>104</v>
      </c>
      <c r="I28" s="84" t="s">
        <v>53</v>
      </c>
      <c r="K28" s="85" t="s">
        <v>163</v>
      </c>
      <c r="L28" s="85">
        <v>0.791666666666667</v>
      </c>
      <c r="M28" s="87" t="s">
        <v>26</v>
      </c>
      <c r="N28" s="107">
        <f>COUNTIF($H$19:$J$41,"H3B")</f>
        <v>8</v>
      </c>
    </row>
    <row r="29" spans="2:14" ht="30.75">
      <c r="B29" s="92">
        <f t="shared" si="0"/>
        <v>43423</v>
      </c>
      <c r="C29" s="101">
        <v>43423</v>
      </c>
      <c r="D29" s="101"/>
      <c r="E29" s="81" t="s">
        <v>177</v>
      </c>
      <c r="F29" s="82" t="s">
        <v>1</v>
      </c>
      <c r="G29" s="83">
        <v>4</v>
      </c>
      <c r="H29" s="84" t="s">
        <v>54</v>
      </c>
      <c r="K29" s="85" t="s">
        <v>25</v>
      </c>
      <c r="L29" s="85">
        <v>0.791666666666667</v>
      </c>
      <c r="M29" s="87" t="s">
        <v>6</v>
      </c>
      <c r="N29" s="104"/>
    </row>
    <row r="30" spans="2:14" ht="30.75">
      <c r="B30" s="92">
        <f t="shared" si="0"/>
        <v>43486</v>
      </c>
      <c r="C30" s="101">
        <v>43486</v>
      </c>
      <c r="D30" s="101"/>
      <c r="E30" s="81" t="s">
        <v>177</v>
      </c>
      <c r="F30" s="82" t="s">
        <v>1</v>
      </c>
      <c r="G30" s="83">
        <v>5</v>
      </c>
      <c r="H30" s="84" t="s">
        <v>104</v>
      </c>
      <c r="I30" s="84" t="s">
        <v>54</v>
      </c>
      <c r="J30" s="106"/>
      <c r="K30" s="85" t="s">
        <v>2</v>
      </c>
      <c r="L30" s="85">
        <v>0.7916666666666666</v>
      </c>
      <c r="M30" s="87" t="s">
        <v>26</v>
      </c>
      <c r="N30" s="104"/>
    </row>
    <row r="31" spans="2:14" ht="30.75">
      <c r="B31" s="92">
        <f t="shared" si="0"/>
        <v>43486</v>
      </c>
      <c r="C31" s="101">
        <v>43486</v>
      </c>
      <c r="D31" s="101"/>
      <c r="E31" s="81" t="s">
        <v>177</v>
      </c>
      <c r="F31" s="82" t="s">
        <v>1</v>
      </c>
      <c r="G31" s="83">
        <v>5</v>
      </c>
      <c r="H31" s="84" t="s">
        <v>51</v>
      </c>
      <c r="I31" s="84" t="s">
        <v>52</v>
      </c>
      <c r="K31" s="85" t="s">
        <v>163</v>
      </c>
      <c r="L31" s="85">
        <v>0.791666666666667</v>
      </c>
      <c r="M31" s="87" t="s">
        <v>28</v>
      </c>
      <c r="N31" s="104"/>
    </row>
    <row r="32" spans="2:14" ht="30.75">
      <c r="B32" s="92">
        <f t="shared" si="0"/>
        <v>43486</v>
      </c>
      <c r="C32" s="101">
        <v>43486</v>
      </c>
      <c r="D32" s="101"/>
      <c r="E32" s="81" t="s">
        <v>177</v>
      </c>
      <c r="F32" s="82" t="s">
        <v>1</v>
      </c>
      <c r="G32" s="83">
        <v>5</v>
      </c>
      <c r="H32" s="84" t="s">
        <v>53</v>
      </c>
      <c r="J32" s="106"/>
      <c r="K32" s="85" t="s">
        <v>25</v>
      </c>
      <c r="L32" s="85">
        <v>0.791666666666667</v>
      </c>
      <c r="M32" s="87" t="s">
        <v>6</v>
      </c>
      <c r="N32" s="104"/>
    </row>
    <row r="33" spans="2:14" ht="30.75">
      <c r="B33" s="92">
        <f t="shared" si="0"/>
        <v>43514</v>
      </c>
      <c r="C33" s="101">
        <v>43514</v>
      </c>
      <c r="D33" s="101"/>
      <c r="E33" s="81" t="s">
        <v>177</v>
      </c>
      <c r="F33" s="82" t="s">
        <v>1</v>
      </c>
      <c r="G33" s="83">
        <v>6</v>
      </c>
      <c r="H33" s="84" t="s">
        <v>104</v>
      </c>
      <c r="I33" s="84" t="s">
        <v>51</v>
      </c>
      <c r="J33" s="106"/>
      <c r="K33" s="85" t="s">
        <v>2</v>
      </c>
      <c r="L33" s="85">
        <v>0.791666666666667</v>
      </c>
      <c r="M33" s="87" t="s">
        <v>28</v>
      </c>
      <c r="N33" s="104"/>
    </row>
    <row r="34" spans="2:14" ht="30.75">
      <c r="B34" s="92">
        <f t="shared" si="0"/>
        <v>43514</v>
      </c>
      <c r="C34" s="101">
        <v>43514</v>
      </c>
      <c r="D34" s="101"/>
      <c r="E34" s="81" t="s">
        <v>177</v>
      </c>
      <c r="F34" s="82" t="s">
        <v>1</v>
      </c>
      <c r="G34" s="83">
        <v>6</v>
      </c>
      <c r="H34" s="84" t="s">
        <v>53</v>
      </c>
      <c r="I34" s="84" t="s">
        <v>54</v>
      </c>
      <c r="J34" s="106"/>
      <c r="K34" s="85" t="s">
        <v>163</v>
      </c>
      <c r="L34" s="85">
        <v>0.791666666666667</v>
      </c>
      <c r="M34" s="87" t="s">
        <v>26</v>
      </c>
      <c r="N34" s="104"/>
    </row>
    <row r="35" spans="2:14" ht="30.75">
      <c r="B35" s="92">
        <f t="shared" si="0"/>
        <v>43514</v>
      </c>
      <c r="C35" s="101">
        <v>43514</v>
      </c>
      <c r="D35" s="101"/>
      <c r="E35" s="81" t="s">
        <v>177</v>
      </c>
      <c r="F35" s="82" t="s">
        <v>1</v>
      </c>
      <c r="G35" s="83">
        <v>6</v>
      </c>
      <c r="H35" s="84" t="s">
        <v>52</v>
      </c>
      <c r="K35" s="85" t="s">
        <v>25</v>
      </c>
      <c r="L35" s="85">
        <v>0.791666666666667</v>
      </c>
      <c r="M35" s="87" t="s">
        <v>6</v>
      </c>
      <c r="N35" s="104"/>
    </row>
    <row r="36" spans="2:14" ht="30.75">
      <c r="B36" s="92">
        <f>+C36</f>
        <v>43535</v>
      </c>
      <c r="C36" s="101">
        <v>43535</v>
      </c>
      <c r="D36" s="101"/>
      <c r="E36" s="81" t="s">
        <v>177</v>
      </c>
      <c r="F36" s="82" t="s">
        <v>1</v>
      </c>
      <c r="G36" s="83">
        <v>7</v>
      </c>
      <c r="H36" s="84" t="s">
        <v>104</v>
      </c>
      <c r="K36" s="85" t="s">
        <v>2</v>
      </c>
      <c r="L36" s="85">
        <v>0.791666666666667</v>
      </c>
      <c r="M36" s="87" t="s">
        <v>234</v>
      </c>
      <c r="N36" s="104"/>
    </row>
    <row r="37" spans="2:14" ht="30.75">
      <c r="B37" s="92">
        <f t="shared" si="0"/>
        <v>43535</v>
      </c>
      <c r="C37" s="101">
        <v>43535</v>
      </c>
      <c r="D37" s="101"/>
      <c r="E37" s="81" t="s">
        <v>177</v>
      </c>
      <c r="F37" s="82" t="s">
        <v>1</v>
      </c>
      <c r="G37" s="83">
        <v>7</v>
      </c>
      <c r="H37" s="84" t="s">
        <v>51</v>
      </c>
      <c r="I37" s="84" t="s">
        <v>52</v>
      </c>
      <c r="J37" s="84" t="s">
        <v>54</v>
      </c>
      <c r="K37" s="85" t="s">
        <v>2</v>
      </c>
      <c r="L37" s="85">
        <v>0.791666666666667</v>
      </c>
      <c r="M37" s="87" t="s">
        <v>234</v>
      </c>
      <c r="N37" s="104"/>
    </row>
    <row r="38" spans="2:19" ht="30.75">
      <c r="B38" s="92">
        <f t="shared" si="0"/>
        <v>43535</v>
      </c>
      <c r="C38" s="101">
        <v>43535</v>
      </c>
      <c r="D38" s="101"/>
      <c r="E38" s="81" t="s">
        <v>177</v>
      </c>
      <c r="F38" s="82" t="s">
        <v>1</v>
      </c>
      <c r="G38" s="83">
        <v>7</v>
      </c>
      <c r="H38" s="84" t="s">
        <v>53</v>
      </c>
      <c r="K38" s="85" t="s">
        <v>25</v>
      </c>
      <c r="L38" s="85">
        <v>0.791666666666667</v>
      </c>
      <c r="M38" s="87" t="s">
        <v>6</v>
      </c>
      <c r="N38" s="104"/>
      <c r="S38" s="87"/>
    </row>
    <row r="39" spans="2:14" ht="30.75">
      <c r="B39" s="92">
        <f>+C39</f>
        <v>43598</v>
      </c>
      <c r="C39" s="101">
        <v>43598</v>
      </c>
      <c r="D39" s="101"/>
      <c r="E39" s="81" t="s">
        <v>177</v>
      </c>
      <c r="F39" s="82" t="s">
        <v>1</v>
      </c>
      <c r="G39" s="83">
        <v>8</v>
      </c>
      <c r="H39" s="84" t="s">
        <v>104</v>
      </c>
      <c r="K39" s="85" t="s">
        <v>2</v>
      </c>
      <c r="L39" s="85">
        <v>0.791666666666667</v>
      </c>
      <c r="M39" s="87" t="s">
        <v>234</v>
      </c>
      <c r="N39" s="104"/>
    </row>
    <row r="40" spans="2:14" ht="30.75">
      <c r="B40" s="92">
        <f t="shared" si="0"/>
        <v>43598</v>
      </c>
      <c r="C40" s="101">
        <v>43598</v>
      </c>
      <c r="D40" s="101"/>
      <c r="E40" s="81" t="s">
        <v>177</v>
      </c>
      <c r="F40" s="82" t="s">
        <v>1</v>
      </c>
      <c r="G40" s="83">
        <v>8</v>
      </c>
      <c r="H40" s="84" t="s">
        <v>52</v>
      </c>
      <c r="I40" s="84" t="s">
        <v>53</v>
      </c>
      <c r="J40" s="84" t="s">
        <v>54</v>
      </c>
      <c r="K40" s="85" t="s">
        <v>2</v>
      </c>
      <c r="L40" s="85">
        <v>0.791666666666667</v>
      </c>
      <c r="M40" s="87" t="s">
        <v>234</v>
      </c>
      <c r="N40" s="104"/>
    </row>
    <row r="41" spans="2:14" ht="30.75">
      <c r="B41" s="92">
        <f t="shared" si="0"/>
        <v>43598</v>
      </c>
      <c r="C41" s="101">
        <v>43598</v>
      </c>
      <c r="D41" s="101"/>
      <c r="E41" s="81" t="s">
        <v>177</v>
      </c>
      <c r="F41" s="82" t="s">
        <v>1</v>
      </c>
      <c r="G41" s="83">
        <v>8</v>
      </c>
      <c r="H41" s="84" t="s">
        <v>51</v>
      </c>
      <c r="K41" s="85" t="s">
        <v>25</v>
      </c>
      <c r="L41" s="85">
        <v>0.791666666666667</v>
      </c>
      <c r="M41" s="87" t="s">
        <v>6</v>
      </c>
      <c r="N41" s="104"/>
    </row>
    <row r="42" spans="2:13" ht="30.75">
      <c r="B42" s="81" t="s">
        <v>0</v>
      </c>
      <c r="C42" s="101" t="s">
        <v>47</v>
      </c>
      <c r="D42" s="101"/>
      <c r="E42" s="84"/>
      <c r="F42" s="84"/>
      <c r="G42" s="84"/>
      <c r="K42" s="84"/>
      <c r="L42" s="84"/>
      <c r="M42" s="179"/>
    </row>
    <row r="43" spans="3:20" ht="35.25">
      <c r="C43" s="79" t="s">
        <v>182</v>
      </c>
      <c r="N43" s="79" t="s">
        <v>140</v>
      </c>
      <c r="T43" s="103"/>
    </row>
    <row r="44" spans="2:20" ht="30.75">
      <c r="B44" s="92">
        <f aca="true" t="shared" si="1" ref="B44:B56">+C44</f>
        <v>43352</v>
      </c>
      <c r="C44" s="101">
        <v>43352</v>
      </c>
      <c r="D44" s="101"/>
      <c r="E44" s="81" t="s">
        <v>177</v>
      </c>
      <c r="F44" s="82" t="s">
        <v>1</v>
      </c>
      <c r="G44" s="83">
        <v>1</v>
      </c>
      <c r="H44" s="84" t="s">
        <v>4</v>
      </c>
      <c r="I44" s="84" t="s">
        <v>5</v>
      </c>
      <c r="J44" s="106" t="s">
        <v>105</v>
      </c>
      <c r="K44" s="85" t="s">
        <v>2</v>
      </c>
      <c r="L44" s="85">
        <v>0.4166666666666667</v>
      </c>
      <c r="M44" s="87" t="s">
        <v>33</v>
      </c>
      <c r="N44" s="104" t="s">
        <v>4</v>
      </c>
      <c r="T44" s="105"/>
    </row>
    <row r="45" spans="2:20" ht="30.75">
      <c r="B45" s="92">
        <f t="shared" si="1"/>
        <v>43380</v>
      </c>
      <c r="C45" s="101">
        <v>43380</v>
      </c>
      <c r="D45" s="101"/>
      <c r="E45" s="81" t="s">
        <v>177</v>
      </c>
      <c r="F45" s="82" t="s">
        <v>1</v>
      </c>
      <c r="G45" s="83">
        <v>2</v>
      </c>
      <c r="H45" s="84" t="s">
        <v>4</v>
      </c>
      <c r="I45" s="84" t="s">
        <v>5</v>
      </c>
      <c r="K45" s="85" t="s">
        <v>2</v>
      </c>
      <c r="L45" s="85">
        <v>0.4166666666666667</v>
      </c>
      <c r="M45" s="87" t="s">
        <v>28</v>
      </c>
      <c r="N45" s="107">
        <f>COUNTIF($H$44:$J$52,"WLD")</f>
        <v>6</v>
      </c>
      <c r="T45" s="91"/>
    </row>
    <row r="46" spans="2:20" ht="30.75">
      <c r="B46" s="92">
        <f>+C46</f>
        <v>43380</v>
      </c>
      <c r="C46" s="101">
        <v>43380</v>
      </c>
      <c r="D46" s="101"/>
      <c r="E46" s="81" t="s">
        <v>177</v>
      </c>
      <c r="F46" s="82" t="s">
        <v>1</v>
      </c>
      <c r="G46" s="83">
        <v>2</v>
      </c>
      <c r="H46" s="84" t="s">
        <v>105</v>
      </c>
      <c r="K46" s="85" t="s">
        <v>25</v>
      </c>
      <c r="L46" s="85">
        <v>0.4166666666666667</v>
      </c>
      <c r="M46" s="87" t="s">
        <v>6</v>
      </c>
      <c r="N46" s="104" t="s">
        <v>5</v>
      </c>
      <c r="T46" s="91"/>
    </row>
    <row r="47" spans="2:20" ht="30.75">
      <c r="B47" s="92">
        <f t="shared" si="1"/>
        <v>43436</v>
      </c>
      <c r="C47" s="101">
        <v>43436</v>
      </c>
      <c r="D47" s="101"/>
      <c r="E47" s="81" t="s">
        <v>177</v>
      </c>
      <c r="F47" s="82" t="s">
        <v>1</v>
      </c>
      <c r="G47" s="83">
        <v>3</v>
      </c>
      <c r="H47" s="84" t="s">
        <v>4</v>
      </c>
      <c r="I47" s="84" t="s">
        <v>5</v>
      </c>
      <c r="J47" s="84" t="s">
        <v>105</v>
      </c>
      <c r="K47" s="85" t="s">
        <v>2</v>
      </c>
      <c r="L47" s="85">
        <v>0.4166666666666667</v>
      </c>
      <c r="M47" s="87" t="s">
        <v>33</v>
      </c>
      <c r="N47" s="107">
        <f>COUNTIF($H$44:$J$52,"WLH")</f>
        <v>6</v>
      </c>
      <c r="T47" s="91"/>
    </row>
    <row r="48" spans="2:14" ht="30.75">
      <c r="B48" s="92">
        <f t="shared" si="1"/>
        <v>43485</v>
      </c>
      <c r="C48" s="101">
        <v>43485</v>
      </c>
      <c r="D48" s="101"/>
      <c r="E48" s="81" t="s">
        <v>177</v>
      </c>
      <c r="F48" s="82" t="s">
        <v>1</v>
      </c>
      <c r="G48" s="83">
        <v>4</v>
      </c>
      <c r="H48" s="84" t="s">
        <v>5</v>
      </c>
      <c r="I48" s="84" t="s">
        <v>105</v>
      </c>
      <c r="J48" s="106"/>
      <c r="K48" s="85" t="s">
        <v>2</v>
      </c>
      <c r="L48" s="85">
        <v>0.4166666666666667</v>
      </c>
      <c r="M48" s="87" t="s">
        <v>28</v>
      </c>
      <c r="N48" s="104" t="s">
        <v>105</v>
      </c>
    </row>
    <row r="49" spans="2:14" ht="30.75">
      <c r="B49" s="92">
        <f t="shared" si="1"/>
        <v>43485</v>
      </c>
      <c r="C49" s="101">
        <v>43485</v>
      </c>
      <c r="D49" s="101"/>
      <c r="E49" s="81" t="s">
        <v>177</v>
      </c>
      <c r="F49" s="82" t="s">
        <v>1</v>
      </c>
      <c r="G49" s="83">
        <v>4</v>
      </c>
      <c r="H49" s="84" t="s">
        <v>4</v>
      </c>
      <c r="J49" s="106"/>
      <c r="K49" s="85" t="s">
        <v>25</v>
      </c>
      <c r="L49" s="85">
        <v>0.4166666666666667</v>
      </c>
      <c r="M49" s="87" t="s">
        <v>6</v>
      </c>
      <c r="N49" s="107">
        <f>COUNTIF($H$44:$J$52,"H1")</f>
        <v>6</v>
      </c>
    </row>
    <row r="50" spans="2:13" ht="30.75">
      <c r="B50" s="92">
        <f t="shared" si="1"/>
        <v>43527</v>
      </c>
      <c r="C50" s="101">
        <v>43527</v>
      </c>
      <c r="D50" s="101"/>
      <c r="E50" s="81" t="s">
        <v>177</v>
      </c>
      <c r="F50" s="82" t="s">
        <v>1</v>
      </c>
      <c r="G50" s="83">
        <v>5</v>
      </c>
      <c r="H50" s="84" t="s">
        <v>4</v>
      </c>
      <c r="I50" s="84" t="s">
        <v>105</v>
      </c>
      <c r="J50" s="106"/>
      <c r="K50" s="85" t="s">
        <v>2</v>
      </c>
      <c r="L50" s="85">
        <v>0.4166666666666667</v>
      </c>
      <c r="M50" s="87" t="s">
        <v>28</v>
      </c>
    </row>
    <row r="51" spans="2:13" ht="30.75">
      <c r="B51" s="92">
        <f t="shared" si="1"/>
        <v>43527</v>
      </c>
      <c r="C51" s="101">
        <v>43527</v>
      </c>
      <c r="D51" s="101"/>
      <c r="E51" s="81" t="s">
        <v>177</v>
      </c>
      <c r="F51" s="82" t="s">
        <v>1</v>
      </c>
      <c r="G51" s="83">
        <v>5</v>
      </c>
      <c r="H51" s="84" t="s">
        <v>5</v>
      </c>
      <c r="J51" s="106"/>
      <c r="K51" s="85" t="s">
        <v>25</v>
      </c>
      <c r="L51" s="85">
        <v>0.416666666666667</v>
      </c>
      <c r="M51" s="87" t="s">
        <v>6</v>
      </c>
    </row>
    <row r="52" spans="2:13" ht="30.75">
      <c r="B52" s="92">
        <f t="shared" si="1"/>
        <v>43562</v>
      </c>
      <c r="C52" s="101">
        <v>43562</v>
      </c>
      <c r="D52" s="101"/>
      <c r="E52" s="81" t="s">
        <v>177</v>
      </c>
      <c r="F52" s="82" t="s">
        <v>1</v>
      </c>
      <c r="G52" s="83">
        <v>6</v>
      </c>
      <c r="H52" s="84" t="s">
        <v>4</v>
      </c>
      <c r="I52" s="84" t="s">
        <v>5</v>
      </c>
      <c r="J52" s="84" t="s">
        <v>105</v>
      </c>
      <c r="K52" s="85" t="s">
        <v>2</v>
      </c>
      <c r="L52" s="85">
        <v>0.4166666666666667</v>
      </c>
      <c r="M52" s="87" t="s">
        <v>33</v>
      </c>
    </row>
    <row r="53" spans="2:12" ht="30.75">
      <c r="B53" s="92">
        <f t="shared" si="1"/>
        <v>43603</v>
      </c>
      <c r="C53" s="101">
        <v>43603</v>
      </c>
      <c r="D53" s="101"/>
      <c r="E53" s="109" t="s">
        <v>178</v>
      </c>
      <c r="F53" s="110"/>
      <c r="G53" s="111"/>
      <c r="H53" s="109" t="s">
        <v>12</v>
      </c>
      <c r="K53" s="86" t="s">
        <v>72</v>
      </c>
      <c r="L53" s="87"/>
    </row>
    <row r="54" spans="2:11" ht="30.75">
      <c r="B54" s="92">
        <f t="shared" si="1"/>
        <v>43603</v>
      </c>
      <c r="C54" s="101">
        <v>43603</v>
      </c>
      <c r="D54" s="101"/>
      <c r="E54" s="112" t="s">
        <v>178</v>
      </c>
      <c r="F54" s="113"/>
      <c r="G54" s="114"/>
      <c r="H54" s="112" t="s">
        <v>11</v>
      </c>
      <c r="K54" s="85" t="s">
        <v>72</v>
      </c>
    </row>
    <row r="55" spans="2:15" ht="30.75">
      <c r="B55" s="92">
        <f t="shared" si="1"/>
        <v>43604</v>
      </c>
      <c r="C55" s="101">
        <v>43604</v>
      </c>
      <c r="D55" s="101"/>
      <c r="E55" s="109" t="s">
        <v>178</v>
      </c>
      <c r="F55" s="110"/>
      <c r="G55" s="111"/>
      <c r="H55" s="109" t="s">
        <v>12</v>
      </c>
      <c r="K55" s="86" t="s">
        <v>72</v>
      </c>
      <c r="L55" s="87"/>
      <c r="O55" s="84"/>
    </row>
    <row r="56" spans="2:14" ht="30.75">
      <c r="B56" s="92">
        <f t="shared" si="1"/>
        <v>43604</v>
      </c>
      <c r="C56" s="101">
        <v>43604</v>
      </c>
      <c r="D56" s="101"/>
      <c r="E56" s="112" t="s">
        <v>178</v>
      </c>
      <c r="F56" s="113"/>
      <c r="G56" s="114"/>
      <c r="H56" s="112" t="s">
        <v>11</v>
      </c>
      <c r="K56" s="85" t="s">
        <v>72</v>
      </c>
      <c r="M56" s="115"/>
      <c r="N56" s="115"/>
    </row>
    <row r="57" spans="2:14" ht="39.75" customHeight="1">
      <c r="B57" s="81"/>
      <c r="C57" s="101"/>
      <c r="D57" s="101"/>
      <c r="E57" s="84"/>
      <c r="F57" s="116"/>
      <c r="M57" s="115"/>
      <c r="N57" s="115"/>
    </row>
    <row r="58" spans="3:21" ht="35.25">
      <c r="C58" s="79" t="s">
        <v>321</v>
      </c>
      <c r="N58" s="79" t="s">
        <v>140</v>
      </c>
      <c r="T58" s="117"/>
      <c r="U58" s="108"/>
    </row>
    <row r="59" spans="2:21" ht="30.75">
      <c r="B59" s="92">
        <f aca="true" t="shared" si="2" ref="B59:B78">+C59</f>
        <v>43416</v>
      </c>
      <c r="C59" s="101">
        <v>43416</v>
      </c>
      <c r="E59" s="99" t="s">
        <v>48</v>
      </c>
      <c r="F59" s="82" t="s">
        <v>1</v>
      </c>
      <c r="G59" s="83" t="s">
        <v>55</v>
      </c>
      <c r="H59" s="118" t="s">
        <v>93</v>
      </c>
      <c r="K59" s="85" t="s">
        <v>2</v>
      </c>
      <c r="L59" s="85" t="s">
        <v>109</v>
      </c>
      <c r="M59" s="87" t="s">
        <v>27</v>
      </c>
      <c r="N59" s="119" t="s">
        <v>166</v>
      </c>
      <c r="T59" s="108"/>
      <c r="U59" s="108"/>
    </row>
    <row r="60" spans="2:21" ht="30.75">
      <c r="B60" s="92">
        <f t="shared" si="2"/>
        <v>43416</v>
      </c>
      <c r="C60" s="101">
        <v>43416</v>
      </c>
      <c r="D60" s="101"/>
      <c r="E60" s="99" t="s">
        <v>48</v>
      </c>
      <c r="F60" s="82" t="s">
        <v>1</v>
      </c>
      <c r="G60" s="83" t="s">
        <v>55</v>
      </c>
      <c r="H60" s="84" t="s">
        <v>101</v>
      </c>
      <c r="J60" s="106"/>
      <c r="K60" s="85" t="s">
        <v>25</v>
      </c>
      <c r="L60" s="85" t="s">
        <v>109</v>
      </c>
      <c r="M60" s="87" t="s">
        <v>27</v>
      </c>
      <c r="N60" s="86" t="s">
        <v>93</v>
      </c>
      <c r="T60" s="108"/>
      <c r="U60" s="108"/>
    </row>
    <row r="61" spans="2:21" ht="30.75">
      <c r="B61" s="92">
        <f t="shared" si="2"/>
        <v>43416</v>
      </c>
      <c r="C61" s="101">
        <v>43416</v>
      </c>
      <c r="D61" s="101"/>
      <c r="E61" s="81" t="s">
        <v>46</v>
      </c>
      <c r="F61" s="82" t="s">
        <v>1</v>
      </c>
      <c r="G61" s="83">
        <v>1</v>
      </c>
      <c r="H61" s="84" t="s">
        <v>93</v>
      </c>
      <c r="I61" s="90"/>
      <c r="J61" s="106"/>
      <c r="K61" s="85" t="s">
        <v>163</v>
      </c>
      <c r="L61" s="85">
        <v>0.8125</v>
      </c>
      <c r="M61" s="87" t="s">
        <v>28</v>
      </c>
      <c r="N61" s="107">
        <f>_xlfn.COUNTIFS($E$59:$E$78,"4er",$H$59:$H$78,"1KL")</f>
        <v>5</v>
      </c>
      <c r="T61" s="117"/>
      <c r="U61" s="108"/>
    </row>
    <row r="62" spans="2:21" ht="30.75">
      <c r="B62" s="92">
        <f>+C62</f>
        <v>43416</v>
      </c>
      <c r="C62" s="101">
        <v>43416</v>
      </c>
      <c r="D62" s="101"/>
      <c r="E62" s="81" t="s">
        <v>46</v>
      </c>
      <c r="F62" s="82" t="s">
        <v>1</v>
      </c>
      <c r="G62" s="83">
        <v>1</v>
      </c>
      <c r="H62" s="84" t="s">
        <v>101</v>
      </c>
      <c r="J62" s="106"/>
      <c r="K62" s="85" t="s">
        <v>2</v>
      </c>
      <c r="L62" s="85">
        <v>0.8125</v>
      </c>
      <c r="M62" s="87" t="s">
        <v>33</v>
      </c>
      <c r="N62" s="104" t="s">
        <v>101</v>
      </c>
      <c r="T62" s="108"/>
      <c r="U62" s="108"/>
    </row>
    <row r="63" spans="2:20" ht="30.75">
      <c r="B63" s="92">
        <f t="shared" si="2"/>
        <v>43451</v>
      </c>
      <c r="C63" s="101">
        <v>43451</v>
      </c>
      <c r="D63" s="101"/>
      <c r="E63" s="99" t="s">
        <v>48</v>
      </c>
      <c r="F63" s="82" t="s">
        <v>1</v>
      </c>
      <c r="G63" s="83" t="s">
        <v>56</v>
      </c>
      <c r="H63" s="118" t="s">
        <v>93</v>
      </c>
      <c r="J63" s="106"/>
      <c r="K63" s="85" t="s">
        <v>25</v>
      </c>
      <c r="L63" s="85" t="s">
        <v>109</v>
      </c>
      <c r="M63" s="87" t="s">
        <v>27</v>
      </c>
      <c r="N63" s="107">
        <f>_xlfn.COUNTIFS($E$59:$E$78,"4er",$H$59:$H$78,"1KL")</f>
        <v>5</v>
      </c>
      <c r="T63" s="91"/>
    </row>
    <row r="64" spans="2:20" ht="30.75">
      <c r="B64" s="92">
        <f t="shared" si="2"/>
        <v>43451</v>
      </c>
      <c r="C64" s="101">
        <v>43451</v>
      </c>
      <c r="D64" s="101"/>
      <c r="E64" s="99" t="s">
        <v>48</v>
      </c>
      <c r="F64" s="82" t="s">
        <v>1</v>
      </c>
      <c r="G64" s="83" t="s">
        <v>56</v>
      </c>
      <c r="H64" s="118" t="s">
        <v>101</v>
      </c>
      <c r="J64" s="106"/>
      <c r="K64" s="85" t="s">
        <v>2</v>
      </c>
      <c r="L64" s="85" t="s">
        <v>109</v>
      </c>
      <c r="M64" s="87" t="s">
        <v>27</v>
      </c>
      <c r="N64" s="119" t="s">
        <v>167</v>
      </c>
      <c r="T64" s="91"/>
    </row>
    <row r="65" spans="2:14" ht="30.75">
      <c r="B65" s="92">
        <f t="shared" si="2"/>
        <v>43451</v>
      </c>
      <c r="C65" s="101">
        <v>43451</v>
      </c>
      <c r="D65" s="101"/>
      <c r="E65" s="81" t="s">
        <v>46</v>
      </c>
      <c r="F65" s="82" t="s">
        <v>1</v>
      </c>
      <c r="G65" s="83">
        <v>2</v>
      </c>
      <c r="H65" s="84" t="s">
        <v>93</v>
      </c>
      <c r="J65" s="106"/>
      <c r="K65" s="85" t="s">
        <v>2</v>
      </c>
      <c r="L65" s="85">
        <v>0.8125</v>
      </c>
      <c r="M65" s="87" t="s">
        <v>33</v>
      </c>
      <c r="N65" s="104" t="s">
        <v>93</v>
      </c>
    </row>
    <row r="66" spans="2:14" ht="30.75">
      <c r="B66" s="92">
        <f t="shared" si="2"/>
        <v>43451</v>
      </c>
      <c r="C66" s="101">
        <v>43451</v>
      </c>
      <c r="D66" s="101"/>
      <c r="E66" s="81" t="s">
        <v>46</v>
      </c>
      <c r="F66" s="82" t="s">
        <v>1</v>
      </c>
      <c r="G66" s="83">
        <v>2</v>
      </c>
      <c r="H66" s="84" t="s">
        <v>101</v>
      </c>
      <c r="I66" s="90"/>
      <c r="J66" s="106"/>
      <c r="K66" s="85" t="s">
        <v>163</v>
      </c>
      <c r="L66" s="85">
        <v>0.8125</v>
      </c>
      <c r="M66" s="87" t="s">
        <v>28</v>
      </c>
      <c r="N66" s="107">
        <f>_xlfn.COUNTIFS($E$59:$E$78,"6er",$H$59:$H$78,"1KL")</f>
        <v>5</v>
      </c>
    </row>
    <row r="67" spans="2:14" ht="30.75">
      <c r="B67" s="92">
        <f t="shared" si="2"/>
        <v>43493</v>
      </c>
      <c r="C67" s="101">
        <v>43493</v>
      </c>
      <c r="D67" s="101"/>
      <c r="E67" s="99" t="s">
        <v>48</v>
      </c>
      <c r="F67" s="82" t="s">
        <v>1</v>
      </c>
      <c r="G67" s="83" t="s">
        <v>57</v>
      </c>
      <c r="H67" s="118" t="s">
        <v>93</v>
      </c>
      <c r="J67" s="106"/>
      <c r="K67" s="85" t="s">
        <v>2</v>
      </c>
      <c r="L67" s="85" t="s">
        <v>109</v>
      </c>
      <c r="M67" s="87" t="s">
        <v>27</v>
      </c>
      <c r="N67" s="104" t="s">
        <v>101</v>
      </c>
    </row>
    <row r="68" spans="2:14" ht="30.75">
      <c r="B68" s="92">
        <f t="shared" si="2"/>
        <v>43493</v>
      </c>
      <c r="C68" s="101">
        <v>43493</v>
      </c>
      <c r="D68" s="101"/>
      <c r="E68" s="99" t="s">
        <v>48</v>
      </c>
      <c r="F68" s="82" t="s">
        <v>1</v>
      </c>
      <c r="G68" s="83" t="s">
        <v>57</v>
      </c>
      <c r="H68" s="118" t="s">
        <v>101</v>
      </c>
      <c r="J68" s="106"/>
      <c r="K68" s="85" t="s">
        <v>25</v>
      </c>
      <c r="L68" s="85" t="s">
        <v>109</v>
      </c>
      <c r="M68" s="87" t="s">
        <v>27</v>
      </c>
      <c r="N68" s="107">
        <f>_xlfn.COUNTIFS($E$59:$E$78,"6er",$H$59:$H$78,"2KL")</f>
        <v>5</v>
      </c>
    </row>
    <row r="69" spans="2:13" ht="30.75">
      <c r="B69" s="92">
        <f t="shared" si="2"/>
        <v>43493</v>
      </c>
      <c r="C69" s="101">
        <v>43493</v>
      </c>
      <c r="D69" s="101"/>
      <c r="E69" s="81" t="s">
        <v>46</v>
      </c>
      <c r="F69" s="82" t="s">
        <v>1</v>
      </c>
      <c r="G69" s="83">
        <v>3</v>
      </c>
      <c r="H69" s="84" t="s">
        <v>93</v>
      </c>
      <c r="J69" s="106"/>
      <c r="K69" s="85" t="s">
        <v>163</v>
      </c>
      <c r="L69" s="85">
        <v>0.8125</v>
      </c>
      <c r="M69" s="87" t="s">
        <v>33</v>
      </c>
    </row>
    <row r="70" spans="2:13" ht="30.75">
      <c r="B70" s="92">
        <f t="shared" si="2"/>
        <v>43493</v>
      </c>
      <c r="C70" s="101">
        <v>43493</v>
      </c>
      <c r="D70" s="101"/>
      <c r="E70" s="81" t="s">
        <v>46</v>
      </c>
      <c r="F70" s="82" t="s">
        <v>1</v>
      </c>
      <c r="G70" s="83">
        <v>3</v>
      </c>
      <c r="H70" s="84" t="s">
        <v>101</v>
      </c>
      <c r="I70" s="90"/>
      <c r="J70" s="106"/>
      <c r="K70" s="85" t="s">
        <v>2</v>
      </c>
      <c r="L70" s="85">
        <v>0.8125</v>
      </c>
      <c r="M70" s="87" t="s">
        <v>28</v>
      </c>
    </row>
    <row r="71" spans="2:13" ht="30.75">
      <c r="B71" s="92">
        <f t="shared" si="2"/>
        <v>43563</v>
      </c>
      <c r="C71" s="101">
        <v>43563</v>
      </c>
      <c r="D71" s="101"/>
      <c r="E71" s="99" t="s">
        <v>48</v>
      </c>
      <c r="F71" s="82" t="s">
        <v>1</v>
      </c>
      <c r="G71" s="83" t="s">
        <v>58</v>
      </c>
      <c r="H71" s="118" t="s">
        <v>93</v>
      </c>
      <c r="J71" s="106"/>
      <c r="K71" s="85" t="s">
        <v>25</v>
      </c>
      <c r="L71" s="85" t="s">
        <v>109</v>
      </c>
      <c r="M71" s="87" t="s">
        <v>27</v>
      </c>
    </row>
    <row r="72" spans="2:13" ht="30.75">
      <c r="B72" s="92">
        <f t="shared" si="2"/>
        <v>43563</v>
      </c>
      <c r="C72" s="101">
        <v>43563</v>
      </c>
      <c r="D72" s="101"/>
      <c r="E72" s="99" t="s">
        <v>48</v>
      </c>
      <c r="F72" s="82" t="s">
        <v>1</v>
      </c>
      <c r="G72" s="83" t="s">
        <v>58</v>
      </c>
      <c r="H72" s="118" t="s">
        <v>101</v>
      </c>
      <c r="J72" s="106"/>
      <c r="K72" s="85" t="s">
        <v>2</v>
      </c>
      <c r="L72" s="85" t="s">
        <v>109</v>
      </c>
      <c r="M72" s="87" t="s">
        <v>27</v>
      </c>
    </row>
    <row r="73" spans="2:13" ht="30.75">
      <c r="B73" s="92">
        <f t="shared" si="2"/>
        <v>43563</v>
      </c>
      <c r="C73" s="101">
        <v>43563</v>
      </c>
      <c r="D73" s="101"/>
      <c r="E73" s="81" t="s">
        <v>46</v>
      </c>
      <c r="F73" s="82" t="s">
        <v>1</v>
      </c>
      <c r="G73" s="83">
        <v>4</v>
      </c>
      <c r="H73" s="84" t="s">
        <v>93</v>
      </c>
      <c r="J73" s="106"/>
      <c r="K73" s="85" t="s">
        <v>2</v>
      </c>
      <c r="L73" s="85">
        <v>0.8125</v>
      </c>
      <c r="M73" s="87" t="s">
        <v>33</v>
      </c>
    </row>
    <row r="74" spans="2:13" ht="30.75">
      <c r="B74" s="92">
        <f t="shared" si="2"/>
        <v>43563</v>
      </c>
      <c r="C74" s="101">
        <v>43563</v>
      </c>
      <c r="D74" s="101"/>
      <c r="E74" s="81" t="s">
        <v>46</v>
      </c>
      <c r="F74" s="82" t="s">
        <v>1</v>
      </c>
      <c r="G74" s="83">
        <v>4</v>
      </c>
      <c r="H74" s="84" t="s">
        <v>101</v>
      </c>
      <c r="I74" s="90"/>
      <c r="J74" s="106"/>
      <c r="K74" s="85" t="s">
        <v>163</v>
      </c>
      <c r="L74" s="85">
        <v>0.8125</v>
      </c>
      <c r="M74" s="87" t="s">
        <v>28</v>
      </c>
    </row>
    <row r="75" spans="2:13" ht="30.75">
      <c r="B75" s="92">
        <f t="shared" si="2"/>
        <v>43619</v>
      </c>
      <c r="C75" s="101">
        <v>43619</v>
      </c>
      <c r="D75" s="101"/>
      <c r="E75" s="99" t="s">
        <v>48</v>
      </c>
      <c r="F75" s="82" t="s">
        <v>1</v>
      </c>
      <c r="G75" s="83" t="s">
        <v>59</v>
      </c>
      <c r="H75" s="118" t="s">
        <v>93</v>
      </c>
      <c r="J75" s="106"/>
      <c r="K75" s="85" t="s">
        <v>2</v>
      </c>
      <c r="L75" s="85" t="s">
        <v>109</v>
      </c>
      <c r="M75" s="87" t="s">
        <v>27</v>
      </c>
    </row>
    <row r="76" spans="2:13" ht="30.75">
      <c r="B76" s="92">
        <f t="shared" si="2"/>
        <v>43619</v>
      </c>
      <c r="C76" s="101">
        <v>43619</v>
      </c>
      <c r="D76" s="101"/>
      <c r="E76" s="99" t="s">
        <v>48</v>
      </c>
      <c r="F76" s="82" t="s">
        <v>1</v>
      </c>
      <c r="G76" s="83" t="s">
        <v>59</v>
      </c>
      <c r="H76" s="118" t="s">
        <v>101</v>
      </c>
      <c r="J76" s="106"/>
      <c r="K76" s="85" t="s">
        <v>25</v>
      </c>
      <c r="L76" s="85" t="s">
        <v>109</v>
      </c>
      <c r="M76" s="87" t="s">
        <v>27</v>
      </c>
    </row>
    <row r="77" spans="2:18" ht="30.75">
      <c r="B77" s="92">
        <f t="shared" si="2"/>
        <v>43619</v>
      </c>
      <c r="C77" s="101">
        <v>43619</v>
      </c>
      <c r="D77" s="101"/>
      <c r="E77" s="81" t="s">
        <v>46</v>
      </c>
      <c r="F77" s="82" t="s">
        <v>1</v>
      </c>
      <c r="G77" s="83">
        <v>5</v>
      </c>
      <c r="H77" s="84" t="s">
        <v>93</v>
      </c>
      <c r="J77" s="106"/>
      <c r="K77" s="85" t="s">
        <v>163</v>
      </c>
      <c r="L77" s="85">
        <v>0.8125</v>
      </c>
      <c r="M77" s="87" t="s">
        <v>33</v>
      </c>
      <c r="R77" s="121"/>
    </row>
    <row r="78" spans="2:18" ht="30.75">
      <c r="B78" s="92">
        <f t="shared" si="2"/>
        <v>43619</v>
      </c>
      <c r="C78" s="101">
        <v>43619</v>
      </c>
      <c r="D78" s="101"/>
      <c r="E78" s="81" t="s">
        <v>46</v>
      </c>
      <c r="F78" s="82" t="s">
        <v>1</v>
      </c>
      <c r="G78" s="83">
        <v>5</v>
      </c>
      <c r="H78" s="84" t="s">
        <v>101</v>
      </c>
      <c r="I78" s="90"/>
      <c r="J78" s="106"/>
      <c r="K78" s="85" t="s">
        <v>2</v>
      </c>
      <c r="L78" s="85">
        <v>0.8125</v>
      </c>
      <c r="M78" s="87" t="s">
        <v>28</v>
      </c>
      <c r="R78" s="121"/>
    </row>
    <row r="79" spans="2:18" ht="30.75">
      <c r="B79" s="81"/>
      <c r="C79" s="101"/>
      <c r="D79" s="101"/>
      <c r="J79" s="106"/>
      <c r="R79" s="121"/>
    </row>
    <row r="80" spans="3:21" ht="35.25">
      <c r="C80" s="79" t="s">
        <v>172</v>
      </c>
      <c r="N80" s="79" t="s">
        <v>140</v>
      </c>
      <c r="T80" s="122"/>
      <c r="U80" s="122"/>
    </row>
    <row r="81" spans="2:20" ht="30.75">
      <c r="B81" s="92">
        <f aca="true" t="shared" si="3" ref="B81:B106">+C81</f>
        <v>43353</v>
      </c>
      <c r="C81" s="101">
        <v>43353</v>
      </c>
      <c r="D81" s="101"/>
      <c r="E81" s="81" t="s">
        <v>170</v>
      </c>
      <c r="F81" s="82" t="s">
        <v>1</v>
      </c>
      <c r="G81" s="83">
        <v>1</v>
      </c>
      <c r="H81" s="84" t="s">
        <v>104</v>
      </c>
      <c r="I81" s="84" t="s">
        <v>105</v>
      </c>
      <c r="J81" s="84" t="s">
        <v>106</v>
      </c>
      <c r="K81" s="85" t="s">
        <v>2</v>
      </c>
      <c r="L81" s="85">
        <v>0.8125</v>
      </c>
      <c r="M81" s="87" t="s">
        <v>148</v>
      </c>
      <c r="N81" s="104" t="s">
        <v>104</v>
      </c>
      <c r="T81" s="91"/>
    </row>
    <row r="82" spans="2:20" ht="30.75">
      <c r="B82" s="92">
        <f t="shared" si="3"/>
        <v>43360</v>
      </c>
      <c r="C82" s="101">
        <v>43360</v>
      </c>
      <c r="D82" s="101"/>
      <c r="E82" s="81" t="s">
        <v>170</v>
      </c>
      <c r="F82" s="82" t="s">
        <v>1</v>
      </c>
      <c r="G82" s="83">
        <v>2</v>
      </c>
      <c r="H82" s="84" t="s">
        <v>104</v>
      </c>
      <c r="I82" s="84" t="s">
        <v>105</v>
      </c>
      <c r="K82" s="85" t="s">
        <v>163</v>
      </c>
      <c r="L82" s="85">
        <v>0.8125</v>
      </c>
      <c r="M82" s="87" t="s">
        <v>49</v>
      </c>
      <c r="N82" s="107">
        <f>COUNTIF($H$81:$J$106,"DA1")</f>
        <v>14</v>
      </c>
      <c r="T82" s="91"/>
    </row>
    <row r="83" spans="2:20" ht="30.75">
      <c r="B83" s="92">
        <f t="shared" si="3"/>
        <v>43360</v>
      </c>
      <c r="C83" s="101">
        <v>43360</v>
      </c>
      <c r="D83" s="101"/>
      <c r="E83" s="81" t="s">
        <v>170</v>
      </c>
      <c r="F83" s="82" t="s">
        <v>1</v>
      </c>
      <c r="G83" s="83">
        <v>2</v>
      </c>
      <c r="H83" s="84" t="s">
        <v>106</v>
      </c>
      <c r="J83" s="106"/>
      <c r="K83" s="85" t="s">
        <v>25</v>
      </c>
      <c r="L83" s="85">
        <v>0.8125</v>
      </c>
      <c r="M83" s="87" t="s">
        <v>27</v>
      </c>
      <c r="N83" s="104" t="s">
        <v>105</v>
      </c>
      <c r="T83" s="91"/>
    </row>
    <row r="84" spans="2:20" ht="30.75">
      <c r="B84" s="92">
        <f t="shared" si="3"/>
        <v>43374</v>
      </c>
      <c r="C84" s="101">
        <v>43374</v>
      </c>
      <c r="D84" s="101"/>
      <c r="E84" s="81" t="s">
        <v>170</v>
      </c>
      <c r="F84" s="82" t="s">
        <v>1</v>
      </c>
      <c r="G84" s="83">
        <v>3</v>
      </c>
      <c r="H84" s="84" t="s">
        <v>104</v>
      </c>
      <c r="I84" s="84" t="s">
        <v>106</v>
      </c>
      <c r="K84" s="98" t="s">
        <v>2</v>
      </c>
      <c r="L84" s="85">
        <v>0.8125</v>
      </c>
      <c r="M84" s="87" t="s">
        <v>28</v>
      </c>
      <c r="N84" s="107">
        <f>COUNTIF($H$81:$J$106,"H1")</f>
        <v>14</v>
      </c>
      <c r="T84" s="91"/>
    </row>
    <row r="85" spans="2:21" ht="30.75">
      <c r="B85" s="92">
        <f t="shared" si="3"/>
        <v>43374</v>
      </c>
      <c r="C85" s="101">
        <v>43374</v>
      </c>
      <c r="D85" s="101"/>
      <c r="E85" s="81" t="s">
        <v>170</v>
      </c>
      <c r="F85" s="82" t="s">
        <v>1</v>
      </c>
      <c r="G85" s="83">
        <v>3</v>
      </c>
      <c r="H85" s="84" t="s">
        <v>105</v>
      </c>
      <c r="J85" s="106"/>
      <c r="K85" s="85" t="s">
        <v>25</v>
      </c>
      <c r="L85" s="85">
        <v>0.8125</v>
      </c>
      <c r="M85" s="87" t="s">
        <v>27</v>
      </c>
      <c r="N85" s="104" t="s">
        <v>106</v>
      </c>
      <c r="T85" s="105"/>
      <c r="U85" s="105"/>
    </row>
    <row r="86" spans="2:14" ht="30.75">
      <c r="B86" s="92">
        <f t="shared" si="3"/>
        <v>43395</v>
      </c>
      <c r="C86" s="101">
        <v>43395</v>
      </c>
      <c r="D86" s="101"/>
      <c r="E86" s="81" t="s">
        <v>170</v>
      </c>
      <c r="F86" s="82" t="s">
        <v>1</v>
      </c>
      <c r="G86" s="83">
        <v>4</v>
      </c>
      <c r="H86" s="84" t="s">
        <v>105</v>
      </c>
      <c r="I86" s="84" t="s">
        <v>106</v>
      </c>
      <c r="K86" s="85" t="s">
        <v>2</v>
      </c>
      <c r="L86" s="85">
        <v>0.8125</v>
      </c>
      <c r="M86" s="87" t="s">
        <v>49</v>
      </c>
      <c r="N86" s="107">
        <f>COUNTIF($H$81:$J$106,"H2")</f>
        <v>14</v>
      </c>
    </row>
    <row r="87" spans="2:14" ht="30.75">
      <c r="B87" s="92">
        <f t="shared" si="3"/>
        <v>43395</v>
      </c>
      <c r="C87" s="101">
        <v>43395</v>
      </c>
      <c r="D87" s="101"/>
      <c r="E87" s="81" t="s">
        <v>170</v>
      </c>
      <c r="F87" s="82" t="s">
        <v>1</v>
      </c>
      <c r="G87" s="83">
        <v>4</v>
      </c>
      <c r="H87" s="84" t="s">
        <v>104</v>
      </c>
      <c r="K87" s="85" t="s">
        <v>25</v>
      </c>
      <c r="L87" s="85">
        <v>0.8125</v>
      </c>
      <c r="M87" s="87" t="s">
        <v>27</v>
      </c>
      <c r="N87" s="104"/>
    </row>
    <row r="88" spans="2:14" ht="30.75">
      <c r="B88" s="92">
        <f t="shared" si="3"/>
        <v>43409</v>
      </c>
      <c r="C88" s="101">
        <v>43409</v>
      </c>
      <c r="D88" s="101"/>
      <c r="E88" s="81" t="s">
        <v>170</v>
      </c>
      <c r="F88" s="82" t="s">
        <v>1</v>
      </c>
      <c r="G88" s="83">
        <v>5</v>
      </c>
      <c r="H88" s="84" t="s">
        <v>104</v>
      </c>
      <c r="I88" s="84" t="s">
        <v>106</v>
      </c>
      <c r="J88" s="106"/>
      <c r="K88" s="85" t="s">
        <v>2</v>
      </c>
      <c r="L88" s="85">
        <v>0.8125</v>
      </c>
      <c r="M88" s="87" t="s">
        <v>28</v>
      </c>
      <c r="N88" s="107"/>
    </row>
    <row r="89" spans="2:14" ht="30.75">
      <c r="B89" s="92">
        <f t="shared" si="3"/>
        <v>43409</v>
      </c>
      <c r="C89" s="101">
        <v>43409</v>
      </c>
      <c r="D89" s="101"/>
      <c r="E89" s="81" t="s">
        <v>170</v>
      </c>
      <c r="F89" s="82" t="s">
        <v>1</v>
      </c>
      <c r="G89" s="83">
        <v>5</v>
      </c>
      <c r="H89" s="84" t="s">
        <v>105</v>
      </c>
      <c r="K89" s="85" t="s">
        <v>163</v>
      </c>
      <c r="L89" s="85">
        <v>0.8125</v>
      </c>
      <c r="M89" s="87" t="s">
        <v>27</v>
      </c>
      <c r="N89" s="104"/>
    </row>
    <row r="90" spans="2:14" ht="30.75">
      <c r="B90" s="92">
        <f t="shared" si="3"/>
        <v>43437</v>
      </c>
      <c r="C90" s="101">
        <v>43437</v>
      </c>
      <c r="D90" s="101"/>
      <c r="E90" s="81" t="s">
        <v>170</v>
      </c>
      <c r="F90" s="82" t="s">
        <v>1</v>
      </c>
      <c r="G90" s="83">
        <v>6</v>
      </c>
      <c r="H90" s="84" t="s">
        <v>104</v>
      </c>
      <c r="I90" s="84" t="s">
        <v>105</v>
      </c>
      <c r="K90" s="85" t="s">
        <v>2</v>
      </c>
      <c r="L90" s="85">
        <v>0.8125</v>
      </c>
      <c r="M90" s="87" t="s">
        <v>49</v>
      </c>
      <c r="N90" s="107"/>
    </row>
    <row r="91" spans="2:13" ht="30.75">
      <c r="B91" s="92">
        <f t="shared" si="3"/>
        <v>43437</v>
      </c>
      <c r="C91" s="101">
        <v>43437</v>
      </c>
      <c r="D91" s="101"/>
      <c r="E91" s="81" t="s">
        <v>170</v>
      </c>
      <c r="F91" s="82" t="s">
        <v>1</v>
      </c>
      <c r="G91" s="83">
        <v>6</v>
      </c>
      <c r="H91" s="84" t="s">
        <v>106</v>
      </c>
      <c r="J91" s="106"/>
      <c r="K91" s="98" t="s">
        <v>25</v>
      </c>
      <c r="L91" s="85">
        <v>0.8125</v>
      </c>
      <c r="M91" s="87" t="s">
        <v>27</v>
      </c>
    </row>
    <row r="92" spans="2:13" ht="30.75">
      <c r="B92" s="92">
        <f t="shared" si="3"/>
        <v>43444</v>
      </c>
      <c r="C92" s="101">
        <v>43444</v>
      </c>
      <c r="D92" s="84"/>
      <c r="E92" s="81" t="s">
        <v>170</v>
      </c>
      <c r="F92" s="82" t="s">
        <v>1</v>
      </c>
      <c r="G92" s="83">
        <v>7</v>
      </c>
      <c r="H92" s="84" t="s">
        <v>104</v>
      </c>
      <c r="I92" s="84" t="s">
        <v>105</v>
      </c>
      <c r="J92" s="106"/>
      <c r="K92" s="98" t="s">
        <v>163</v>
      </c>
      <c r="L92" s="85">
        <v>0.8125</v>
      </c>
      <c r="M92" s="87" t="s">
        <v>49</v>
      </c>
    </row>
    <row r="93" spans="2:13" ht="30.75">
      <c r="B93" s="92">
        <f>+C93</f>
        <v>43444</v>
      </c>
      <c r="C93" s="101">
        <v>43444</v>
      </c>
      <c r="D93" s="84"/>
      <c r="E93" s="81" t="s">
        <v>170</v>
      </c>
      <c r="F93" s="82" t="s">
        <v>1</v>
      </c>
      <c r="G93" s="83">
        <v>7</v>
      </c>
      <c r="H93" s="84" t="s">
        <v>106</v>
      </c>
      <c r="J93" s="106"/>
      <c r="K93" s="98" t="s">
        <v>2</v>
      </c>
      <c r="L93" s="85">
        <v>0.8125</v>
      </c>
      <c r="M93" s="87" t="s">
        <v>27</v>
      </c>
    </row>
    <row r="94" spans="2:13" ht="30.75">
      <c r="B94" s="92">
        <f t="shared" si="3"/>
        <v>43479</v>
      </c>
      <c r="C94" s="101">
        <v>43479</v>
      </c>
      <c r="D94" s="101"/>
      <c r="E94" s="81" t="s">
        <v>170</v>
      </c>
      <c r="F94" s="82" t="s">
        <v>1</v>
      </c>
      <c r="G94" s="83">
        <v>8</v>
      </c>
      <c r="H94" s="84" t="s">
        <v>104</v>
      </c>
      <c r="I94" s="84" t="s">
        <v>106</v>
      </c>
      <c r="K94" s="98" t="s">
        <v>2</v>
      </c>
      <c r="L94" s="85">
        <v>0.8125</v>
      </c>
      <c r="M94" s="87" t="s">
        <v>28</v>
      </c>
    </row>
    <row r="95" spans="2:13" ht="30.75">
      <c r="B95" s="92">
        <f t="shared" si="3"/>
        <v>43479</v>
      </c>
      <c r="C95" s="101">
        <v>43479</v>
      </c>
      <c r="D95" s="101"/>
      <c r="E95" s="81" t="s">
        <v>170</v>
      </c>
      <c r="F95" s="82" t="s">
        <v>1</v>
      </c>
      <c r="G95" s="83">
        <v>8</v>
      </c>
      <c r="H95" s="84" t="s">
        <v>105</v>
      </c>
      <c r="J95" s="106"/>
      <c r="K95" s="85" t="s">
        <v>25</v>
      </c>
      <c r="L95" s="85">
        <v>0.8125</v>
      </c>
      <c r="M95" s="87" t="s">
        <v>27</v>
      </c>
    </row>
    <row r="96" spans="2:13" ht="30.75">
      <c r="B96" s="92">
        <f t="shared" si="3"/>
        <v>43507</v>
      </c>
      <c r="C96" s="101">
        <v>43507</v>
      </c>
      <c r="D96" s="101"/>
      <c r="E96" s="81" t="s">
        <v>170</v>
      </c>
      <c r="F96" s="82" t="s">
        <v>1</v>
      </c>
      <c r="G96" s="83">
        <v>9</v>
      </c>
      <c r="H96" s="84" t="s">
        <v>105</v>
      </c>
      <c r="I96" s="84" t="s">
        <v>106</v>
      </c>
      <c r="J96" s="106"/>
      <c r="K96" s="98" t="s">
        <v>163</v>
      </c>
      <c r="L96" s="85">
        <v>0.8125</v>
      </c>
      <c r="M96" s="87" t="s">
        <v>49</v>
      </c>
    </row>
    <row r="97" spans="2:13" ht="30.75">
      <c r="B97" s="92">
        <f t="shared" si="3"/>
        <v>43507</v>
      </c>
      <c r="C97" s="101">
        <v>43507</v>
      </c>
      <c r="D97" s="101"/>
      <c r="E97" s="81" t="s">
        <v>170</v>
      </c>
      <c r="F97" s="82" t="s">
        <v>1</v>
      </c>
      <c r="G97" s="83">
        <v>9</v>
      </c>
      <c r="H97" s="84" t="s">
        <v>104</v>
      </c>
      <c r="J97" s="123"/>
      <c r="K97" s="85" t="s">
        <v>25</v>
      </c>
      <c r="L97" s="85">
        <v>0.8125</v>
      </c>
      <c r="M97" s="87" t="s">
        <v>27</v>
      </c>
    </row>
    <row r="98" spans="2:13" ht="30.75">
      <c r="B98" s="92">
        <f t="shared" si="3"/>
        <v>43528</v>
      </c>
      <c r="C98" s="101">
        <v>43528</v>
      </c>
      <c r="D98" s="101"/>
      <c r="E98" s="81" t="s">
        <v>170</v>
      </c>
      <c r="F98" s="82" t="s">
        <v>1</v>
      </c>
      <c r="G98" s="83">
        <v>10</v>
      </c>
      <c r="H98" s="84" t="s">
        <v>104</v>
      </c>
      <c r="I98" s="84" t="s">
        <v>105</v>
      </c>
      <c r="K98" s="85" t="s">
        <v>2</v>
      </c>
      <c r="L98" s="85">
        <v>0.8125</v>
      </c>
      <c r="M98" s="87" t="s">
        <v>49</v>
      </c>
    </row>
    <row r="99" spans="2:13" ht="33.75">
      <c r="B99" s="92">
        <f t="shared" si="3"/>
        <v>43528</v>
      </c>
      <c r="C99" s="101">
        <v>43528</v>
      </c>
      <c r="D99" s="101"/>
      <c r="E99" s="81" t="s">
        <v>170</v>
      </c>
      <c r="F99" s="82" t="s">
        <v>1</v>
      </c>
      <c r="G99" s="83">
        <v>10</v>
      </c>
      <c r="H99" s="84" t="s">
        <v>106</v>
      </c>
      <c r="I99" s="124"/>
      <c r="K99" s="85" t="s">
        <v>25</v>
      </c>
      <c r="L99" s="85">
        <v>0.8125</v>
      </c>
      <c r="M99" s="87" t="s">
        <v>27</v>
      </c>
    </row>
    <row r="100" spans="2:13" ht="30.75">
      <c r="B100" s="92">
        <f t="shared" si="3"/>
        <v>43542</v>
      </c>
      <c r="C100" s="101">
        <v>43542</v>
      </c>
      <c r="D100" s="101"/>
      <c r="E100" s="81" t="s">
        <v>170</v>
      </c>
      <c r="F100" s="82" t="s">
        <v>1</v>
      </c>
      <c r="G100" s="83">
        <v>11</v>
      </c>
      <c r="H100" s="84" t="s">
        <v>104</v>
      </c>
      <c r="K100" s="85" t="s">
        <v>163</v>
      </c>
      <c r="L100" s="85">
        <v>0.8125</v>
      </c>
      <c r="M100" s="87" t="s">
        <v>27</v>
      </c>
    </row>
    <row r="101" spans="2:13" ht="33.75">
      <c r="B101" s="92">
        <f>+C101</f>
        <v>43556</v>
      </c>
      <c r="C101" s="101">
        <v>43556</v>
      </c>
      <c r="D101" s="101"/>
      <c r="E101" s="81" t="s">
        <v>170</v>
      </c>
      <c r="F101" s="82" t="s">
        <v>1</v>
      </c>
      <c r="G101" s="311" t="s">
        <v>258</v>
      </c>
      <c r="H101" s="84" t="s">
        <v>104</v>
      </c>
      <c r="I101" s="312" t="s">
        <v>106</v>
      </c>
      <c r="K101" s="85" t="s">
        <v>2</v>
      </c>
      <c r="L101" s="85">
        <v>0.8125</v>
      </c>
      <c r="M101" s="87" t="s">
        <v>28</v>
      </c>
    </row>
    <row r="102" spans="2:13" ht="33.75">
      <c r="B102" s="92">
        <f t="shared" si="3"/>
        <v>43556</v>
      </c>
      <c r="C102" s="101">
        <v>43556</v>
      </c>
      <c r="D102" s="101"/>
      <c r="E102" s="81" t="s">
        <v>170</v>
      </c>
      <c r="F102" s="82" t="s">
        <v>1</v>
      </c>
      <c r="G102" s="83">
        <v>11</v>
      </c>
      <c r="H102" s="84" t="s">
        <v>105</v>
      </c>
      <c r="I102" s="124"/>
      <c r="K102" s="85" t="s">
        <v>25</v>
      </c>
      <c r="L102" s="85">
        <v>0.8125</v>
      </c>
      <c r="M102" s="87" t="s">
        <v>27</v>
      </c>
    </row>
    <row r="103" spans="2:14" ht="30.75">
      <c r="B103" s="92">
        <f t="shared" si="3"/>
        <v>43584</v>
      </c>
      <c r="C103" s="101">
        <v>43584</v>
      </c>
      <c r="D103" s="101"/>
      <c r="E103" s="81" t="s">
        <v>170</v>
      </c>
      <c r="F103" s="82" t="s">
        <v>1</v>
      </c>
      <c r="G103" s="311" t="s">
        <v>259</v>
      </c>
      <c r="H103" s="84" t="s">
        <v>104</v>
      </c>
      <c r="I103" s="84" t="s">
        <v>105</v>
      </c>
      <c r="J103" s="106" t="s">
        <v>106</v>
      </c>
      <c r="K103" s="85" t="s">
        <v>2</v>
      </c>
      <c r="L103" s="85">
        <v>0.8125</v>
      </c>
      <c r="M103" s="87" t="s">
        <v>148</v>
      </c>
      <c r="N103" s="84"/>
    </row>
    <row r="104" spans="2:13" ht="30.75">
      <c r="B104" s="92">
        <f t="shared" si="3"/>
        <v>43612</v>
      </c>
      <c r="C104" s="101">
        <v>43612</v>
      </c>
      <c r="D104" s="101"/>
      <c r="E104" s="81" t="s">
        <v>170</v>
      </c>
      <c r="F104" s="82" t="s">
        <v>1</v>
      </c>
      <c r="G104" s="83">
        <v>13</v>
      </c>
      <c r="H104" s="310" t="s">
        <v>105</v>
      </c>
      <c r="I104" s="84" t="s">
        <v>106</v>
      </c>
      <c r="K104" s="85" t="s">
        <v>2</v>
      </c>
      <c r="L104" s="85">
        <v>0.8125</v>
      </c>
      <c r="M104" s="87" t="s">
        <v>49</v>
      </c>
    </row>
    <row r="105" spans="2:13" ht="30.75">
      <c r="B105" s="92">
        <f t="shared" si="3"/>
        <v>43612</v>
      </c>
      <c r="C105" s="101">
        <v>43612</v>
      </c>
      <c r="D105" s="101"/>
      <c r="E105" s="81" t="s">
        <v>170</v>
      </c>
      <c r="F105" s="82" t="s">
        <v>1</v>
      </c>
      <c r="G105" s="83">
        <v>14</v>
      </c>
      <c r="H105" s="84" t="s">
        <v>104</v>
      </c>
      <c r="J105" s="106"/>
      <c r="K105" s="85" t="s">
        <v>163</v>
      </c>
      <c r="L105" s="85">
        <v>0.8125</v>
      </c>
      <c r="M105" s="87" t="s">
        <v>27</v>
      </c>
    </row>
    <row r="106" spans="2:13" ht="30.75">
      <c r="B106" s="92">
        <f t="shared" si="3"/>
        <v>43633</v>
      </c>
      <c r="C106" s="101">
        <v>43633</v>
      </c>
      <c r="D106" s="101"/>
      <c r="E106" s="81" t="s">
        <v>170</v>
      </c>
      <c r="F106" s="82" t="s">
        <v>1</v>
      </c>
      <c r="G106" s="83">
        <v>14</v>
      </c>
      <c r="H106" s="84" t="s">
        <v>105</v>
      </c>
      <c r="I106" s="84" t="s">
        <v>106</v>
      </c>
      <c r="J106" s="106"/>
      <c r="K106" s="85" t="s">
        <v>2</v>
      </c>
      <c r="L106" s="85">
        <v>0.8125</v>
      </c>
      <c r="M106" s="87" t="s">
        <v>49</v>
      </c>
    </row>
    <row r="107" spans="2:13" ht="30.75">
      <c r="B107" s="81"/>
      <c r="C107" s="101"/>
      <c r="D107" s="84"/>
      <c r="M107" s="99"/>
    </row>
    <row r="108" spans="2:21" ht="35.25">
      <c r="B108" s="81"/>
      <c r="C108" s="79" t="s">
        <v>173</v>
      </c>
      <c r="D108" s="101"/>
      <c r="J108" s="106"/>
      <c r="N108" s="79" t="s">
        <v>140</v>
      </c>
      <c r="T108" s="122"/>
      <c r="U108" s="122"/>
    </row>
    <row r="109" spans="2:20" ht="30.75">
      <c r="B109" s="92">
        <f aca="true" t="shared" si="4" ref="B109:B128">+C109</f>
        <v>43359</v>
      </c>
      <c r="C109" s="101">
        <v>43359</v>
      </c>
      <c r="D109" s="101"/>
      <c r="E109" s="81" t="s">
        <v>170</v>
      </c>
      <c r="F109" s="82" t="s">
        <v>1</v>
      </c>
      <c r="G109" s="83">
        <v>1</v>
      </c>
      <c r="H109" s="84" t="s">
        <v>4</v>
      </c>
      <c r="I109" s="84" t="s">
        <v>5</v>
      </c>
      <c r="K109" s="85" t="s">
        <v>2</v>
      </c>
      <c r="L109" s="85">
        <v>0.4166666666666667</v>
      </c>
      <c r="M109" s="87" t="s">
        <v>136</v>
      </c>
      <c r="N109" s="104" t="s">
        <v>4</v>
      </c>
      <c r="T109" s="91"/>
    </row>
    <row r="110" spans="2:20" ht="30.75">
      <c r="B110" s="92">
        <f t="shared" si="4"/>
        <v>43359</v>
      </c>
      <c r="C110" s="101">
        <v>43359</v>
      </c>
      <c r="D110" s="101"/>
      <c r="E110" s="81" t="s">
        <v>170</v>
      </c>
      <c r="F110" s="82" t="s">
        <v>1</v>
      </c>
      <c r="G110" s="83">
        <v>1</v>
      </c>
      <c r="H110" s="84" t="s">
        <v>79</v>
      </c>
      <c r="K110" s="98" t="s">
        <v>25</v>
      </c>
      <c r="L110" s="85">
        <v>0.4166666666666667</v>
      </c>
      <c r="M110" s="87" t="s">
        <v>6</v>
      </c>
      <c r="N110" s="107">
        <f>COUNTIF($H$109:$J$124,"WLD")</f>
        <v>8</v>
      </c>
      <c r="T110" s="91"/>
    </row>
    <row r="111" spans="2:20" ht="30.75">
      <c r="B111" s="92">
        <f t="shared" si="4"/>
        <v>43387</v>
      </c>
      <c r="C111" s="101">
        <v>43387</v>
      </c>
      <c r="D111" s="101"/>
      <c r="E111" s="81" t="s">
        <v>170</v>
      </c>
      <c r="F111" s="82" t="s">
        <v>1</v>
      </c>
      <c r="G111" s="83">
        <v>2</v>
      </c>
      <c r="H111" s="84" t="s">
        <v>4</v>
      </c>
      <c r="I111" s="84" t="s">
        <v>5</v>
      </c>
      <c r="K111" s="98" t="s">
        <v>2</v>
      </c>
      <c r="L111" s="85">
        <v>0.4166666666666667</v>
      </c>
      <c r="M111" s="87" t="s">
        <v>235</v>
      </c>
      <c r="N111" s="104" t="s">
        <v>5</v>
      </c>
      <c r="T111" s="91"/>
    </row>
    <row r="112" spans="2:20" ht="30.75">
      <c r="B112" s="92">
        <f>+C112</f>
        <v>43387</v>
      </c>
      <c r="C112" s="101">
        <v>43387</v>
      </c>
      <c r="D112" s="101"/>
      <c r="E112" s="81" t="s">
        <v>170</v>
      </c>
      <c r="F112" s="82" t="s">
        <v>1</v>
      </c>
      <c r="G112" s="83">
        <v>2</v>
      </c>
      <c r="H112" s="84" t="s">
        <v>79</v>
      </c>
      <c r="K112" s="338" t="s">
        <v>25</v>
      </c>
      <c r="L112" s="85">
        <v>0.4166666666666667</v>
      </c>
      <c r="M112" s="87" t="s">
        <v>235</v>
      </c>
      <c r="N112" s="107">
        <f>COUNTIF($H$109:$J$124,"WLH")</f>
        <v>8</v>
      </c>
      <c r="T112" s="91"/>
    </row>
    <row r="113" spans="2:20" ht="30.75">
      <c r="B113" s="92">
        <f t="shared" si="4"/>
        <v>43422</v>
      </c>
      <c r="C113" s="101">
        <v>43422</v>
      </c>
      <c r="D113" s="101"/>
      <c r="E113" s="81" t="s">
        <v>170</v>
      </c>
      <c r="F113" s="82" t="s">
        <v>1</v>
      </c>
      <c r="G113" s="83">
        <v>3</v>
      </c>
      <c r="H113" s="84" t="s">
        <v>5</v>
      </c>
      <c r="I113" s="84" t="s">
        <v>79</v>
      </c>
      <c r="K113" s="98" t="s">
        <v>2</v>
      </c>
      <c r="L113" s="85">
        <v>0.416666666666667</v>
      </c>
      <c r="M113" s="87" t="s">
        <v>136</v>
      </c>
      <c r="N113" s="104" t="s">
        <v>79</v>
      </c>
      <c r="T113" s="91"/>
    </row>
    <row r="114" spans="2:20" ht="30.75">
      <c r="B114" s="92">
        <f>+C114</f>
        <v>43422</v>
      </c>
      <c r="C114" s="101">
        <v>43422</v>
      </c>
      <c r="D114" s="101"/>
      <c r="E114" s="81" t="s">
        <v>170</v>
      </c>
      <c r="F114" s="82" t="s">
        <v>1</v>
      </c>
      <c r="G114" s="83">
        <v>3</v>
      </c>
      <c r="H114" s="84" t="s">
        <v>4</v>
      </c>
      <c r="K114" s="98" t="s">
        <v>25</v>
      </c>
      <c r="L114" s="85">
        <v>0.4166666666666667</v>
      </c>
      <c r="M114" s="87" t="s">
        <v>6</v>
      </c>
      <c r="N114" s="107">
        <f>COUNTIF($H$109:$J$124,"H2LL")</f>
        <v>8</v>
      </c>
      <c r="T114" s="91"/>
    </row>
    <row r="115" spans="2:20" ht="30.75">
      <c r="B115" s="92">
        <f t="shared" si="4"/>
        <v>43478</v>
      </c>
      <c r="C115" s="101">
        <v>43478</v>
      </c>
      <c r="D115" s="101"/>
      <c r="E115" s="81" t="s">
        <v>170</v>
      </c>
      <c r="F115" s="82" t="s">
        <v>1</v>
      </c>
      <c r="G115" s="83">
        <v>4</v>
      </c>
      <c r="H115" s="84" t="s">
        <v>4</v>
      </c>
      <c r="I115" s="84" t="s">
        <v>79</v>
      </c>
      <c r="K115" s="98" t="s">
        <v>2</v>
      </c>
      <c r="L115" s="85">
        <v>0.416666666666667</v>
      </c>
      <c r="M115" s="87" t="s">
        <v>136</v>
      </c>
      <c r="T115" s="91"/>
    </row>
    <row r="116" spans="2:20" ht="30.75">
      <c r="B116" s="92">
        <f t="shared" si="4"/>
        <v>43478</v>
      </c>
      <c r="C116" s="101">
        <v>43478</v>
      </c>
      <c r="D116" s="101"/>
      <c r="E116" s="81" t="s">
        <v>170</v>
      </c>
      <c r="F116" s="82" t="s">
        <v>1</v>
      </c>
      <c r="G116" s="83">
        <v>4</v>
      </c>
      <c r="H116" s="84" t="s">
        <v>5</v>
      </c>
      <c r="K116" s="98" t="s">
        <v>25</v>
      </c>
      <c r="L116" s="85">
        <v>0.4166666666666667</v>
      </c>
      <c r="M116" s="87" t="s">
        <v>6</v>
      </c>
      <c r="N116" s="107"/>
      <c r="T116" s="91"/>
    </row>
    <row r="117" spans="1:13" ht="30.75">
      <c r="A117" s="313"/>
      <c r="B117" s="92">
        <f t="shared" si="4"/>
        <v>43520</v>
      </c>
      <c r="C117" s="101">
        <v>43520</v>
      </c>
      <c r="D117" s="101"/>
      <c r="E117" s="81" t="s">
        <v>170</v>
      </c>
      <c r="F117" s="82" t="s">
        <v>1</v>
      </c>
      <c r="G117" s="83">
        <v>5</v>
      </c>
      <c r="H117" s="84" t="s">
        <v>4</v>
      </c>
      <c r="I117" s="84" t="s">
        <v>5</v>
      </c>
      <c r="K117" s="98" t="s">
        <v>2</v>
      </c>
      <c r="L117" s="85">
        <v>0.416666666666667</v>
      </c>
      <c r="M117" s="87" t="s">
        <v>136</v>
      </c>
    </row>
    <row r="118" spans="1:13" ht="30.75">
      <c r="A118" s="313"/>
      <c r="B118" s="92">
        <f t="shared" si="4"/>
        <v>43520</v>
      </c>
      <c r="C118" s="101">
        <v>43520</v>
      </c>
      <c r="D118" s="101"/>
      <c r="E118" s="81" t="s">
        <v>170</v>
      </c>
      <c r="F118" s="82" t="s">
        <v>1</v>
      </c>
      <c r="G118" s="83">
        <v>5</v>
      </c>
      <c r="H118" s="84" t="s">
        <v>79</v>
      </c>
      <c r="K118" s="85" t="s">
        <v>25</v>
      </c>
      <c r="L118" s="85">
        <v>0.4166666666666667</v>
      </c>
      <c r="M118" s="87" t="s">
        <v>6</v>
      </c>
    </row>
    <row r="119" spans="2:13" ht="30.75">
      <c r="B119" s="92">
        <f t="shared" si="4"/>
        <v>43548</v>
      </c>
      <c r="C119" s="101">
        <v>43548</v>
      </c>
      <c r="D119" s="101"/>
      <c r="E119" s="81" t="s">
        <v>170</v>
      </c>
      <c r="F119" s="82" t="s">
        <v>1</v>
      </c>
      <c r="G119" s="83">
        <v>6</v>
      </c>
      <c r="H119" s="84" t="s">
        <v>4</v>
      </c>
      <c r="I119" s="84" t="s">
        <v>79</v>
      </c>
      <c r="J119" s="106"/>
      <c r="K119" s="98" t="s">
        <v>2</v>
      </c>
      <c r="L119" s="85">
        <v>0.4166666666666667</v>
      </c>
      <c r="M119" s="87" t="s">
        <v>235</v>
      </c>
    </row>
    <row r="120" spans="2:13" ht="30.75">
      <c r="B120" s="92">
        <f>+C120</f>
        <v>43548</v>
      </c>
      <c r="C120" s="101">
        <v>43548</v>
      </c>
      <c r="D120" s="101"/>
      <c r="E120" s="81" t="s">
        <v>170</v>
      </c>
      <c r="F120" s="82" t="s">
        <v>1</v>
      </c>
      <c r="G120" s="83">
        <v>6</v>
      </c>
      <c r="H120" s="84" t="s">
        <v>5</v>
      </c>
      <c r="J120" s="106"/>
      <c r="K120" s="338" t="s">
        <v>25</v>
      </c>
      <c r="L120" s="85">
        <v>0.4166666666666667</v>
      </c>
      <c r="M120" s="87" t="s">
        <v>235</v>
      </c>
    </row>
    <row r="121" spans="2:13" ht="30.75">
      <c r="B121" s="92">
        <f t="shared" si="4"/>
        <v>43590</v>
      </c>
      <c r="C121" s="101">
        <v>43590</v>
      </c>
      <c r="D121" s="101"/>
      <c r="E121" s="81" t="s">
        <v>170</v>
      </c>
      <c r="F121" s="82" t="s">
        <v>1</v>
      </c>
      <c r="G121" s="83">
        <v>7</v>
      </c>
      <c r="H121" s="84" t="s">
        <v>5</v>
      </c>
      <c r="I121" s="84" t="s">
        <v>79</v>
      </c>
      <c r="K121" s="98" t="s">
        <v>2</v>
      </c>
      <c r="L121" s="85">
        <v>0.4166666666666667</v>
      </c>
      <c r="M121" s="87" t="s">
        <v>136</v>
      </c>
    </row>
    <row r="122" spans="2:13" ht="30.75">
      <c r="B122" s="92">
        <f t="shared" si="4"/>
        <v>43590</v>
      </c>
      <c r="C122" s="101">
        <v>43590</v>
      </c>
      <c r="D122" s="101"/>
      <c r="E122" s="81" t="s">
        <v>170</v>
      </c>
      <c r="F122" s="82" t="s">
        <v>1</v>
      </c>
      <c r="G122" s="83">
        <v>7</v>
      </c>
      <c r="H122" s="84" t="s">
        <v>4</v>
      </c>
      <c r="J122" s="106"/>
      <c r="K122" s="85" t="s">
        <v>25</v>
      </c>
      <c r="L122" s="85">
        <v>0.4166666666666667</v>
      </c>
      <c r="M122" s="87" t="s">
        <v>6</v>
      </c>
    </row>
    <row r="123" spans="2:13" ht="30.75">
      <c r="B123" s="92">
        <f t="shared" si="4"/>
        <v>43611</v>
      </c>
      <c r="C123" s="101">
        <v>43611</v>
      </c>
      <c r="D123" s="101"/>
      <c r="E123" s="81" t="s">
        <v>170</v>
      </c>
      <c r="F123" s="82" t="s">
        <v>1</v>
      </c>
      <c r="G123" s="83">
        <v>8</v>
      </c>
      <c r="H123" s="84" t="s">
        <v>4</v>
      </c>
      <c r="I123" s="84" t="s">
        <v>79</v>
      </c>
      <c r="K123" s="85" t="s">
        <v>2</v>
      </c>
      <c r="L123" s="85">
        <v>0.4166666666666667</v>
      </c>
      <c r="M123" s="87" t="s">
        <v>136</v>
      </c>
    </row>
    <row r="124" spans="2:13" ht="30.75">
      <c r="B124" s="92">
        <f t="shared" si="4"/>
        <v>43611</v>
      </c>
      <c r="C124" s="101">
        <v>43611</v>
      </c>
      <c r="D124" s="84"/>
      <c r="E124" s="81" t="s">
        <v>170</v>
      </c>
      <c r="F124" s="82" t="s">
        <v>1</v>
      </c>
      <c r="G124" s="83">
        <v>8</v>
      </c>
      <c r="H124" s="84" t="s">
        <v>5</v>
      </c>
      <c r="K124" s="98" t="s">
        <v>25</v>
      </c>
      <c r="L124" s="85">
        <v>0.4166666666666667</v>
      </c>
      <c r="M124" s="87" t="s">
        <v>6</v>
      </c>
    </row>
    <row r="125" spans="2:12" ht="30.75">
      <c r="B125" s="92">
        <f t="shared" si="4"/>
        <v>43617</v>
      </c>
      <c r="C125" s="101">
        <v>43617</v>
      </c>
      <c r="D125" s="101"/>
      <c r="E125" s="112" t="s">
        <v>176</v>
      </c>
      <c r="F125" s="113"/>
      <c r="G125" s="114"/>
      <c r="H125" s="112" t="s">
        <v>11</v>
      </c>
      <c r="J125" s="86"/>
      <c r="K125" s="86" t="s">
        <v>72</v>
      </c>
      <c r="L125" s="87"/>
    </row>
    <row r="126" spans="2:16" ht="30.75">
      <c r="B126" s="92">
        <f t="shared" si="4"/>
        <v>43617</v>
      </c>
      <c r="C126" s="101">
        <v>43617</v>
      </c>
      <c r="D126" s="101"/>
      <c r="E126" s="109" t="s">
        <v>176</v>
      </c>
      <c r="F126" s="110"/>
      <c r="G126" s="111"/>
      <c r="H126" s="109" t="s">
        <v>12</v>
      </c>
      <c r="J126" s="86"/>
      <c r="K126" s="86" t="s">
        <v>72</v>
      </c>
      <c r="L126" s="87"/>
      <c r="P126" s="115"/>
    </row>
    <row r="127" spans="2:12" ht="30.75">
      <c r="B127" s="92">
        <f t="shared" si="4"/>
        <v>43618</v>
      </c>
      <c r="C127" s="101">
        <v>43618</v>
      </c>
      <c r="D127" s="101"/>
      <c r="E127" s="112" t="s">
        <v>176</v>
      </c>
      <c r="F127" s="113"/>
      <c r="G127" s="114"/>
      <c r="H127" s="112" t="s">
        <v>11</v>
      </c>
      <c r="J127" s="86"/>
      <c r="K127" s="86" t="s">
        <v>72</v>
      </c>
      <c r="L127" s="87"/>
    </row>
    <row r="128" spans="2:16" ht="30.75">
      <c r="B128" s="92">
        <f t="shared" si="4"/>
        <v>43618</v>
      </c>
      <c r="C128" s="101">
        <v>43618</v>
      </c>
      <c r="D128" s="101"/>
      <c r="E128" s="109" t="s">
        <v>176</v>
      </c>
      <c r="F128" s="110"/>
      <c r="G128" s="111"/>
      <c r="H128" s="109" t="s">
        <v>12</v>
      </c>
      <c r="J128" s="86"/>
      <c r="K128" s="86" t="s">
        <v>72</v>
      </c>
      <c r="L128" s="87"/>
      <c r="P128" s="115"/>
    </row>
    <row r="129" spans="2:16" ht="30.75">
      <c r="B129" s="81"/>
      <c r="C129" s="101"/>
      <c r="D129" s="101"/>
      <c r="E129" s="125"/>
      <c r="F129" s="126"/>
      <c r="G129" s="127"/>
      <c r="H129" s="125"/>
      <c r="J129" s="86"/>
      <c r="K129" s="87"/>
      <c r="L129" s="87"/>
      <c r="P129" s="115"/>
    </row>
    <row r="130" spans="2:10" ht="35.25">
      <c r="B130" s="81"/>
      <c r="C130" s="79" t="s">
        <v>35</v>
      </c>
      <c r="D130" s="101"/>
      <c r="J130" s="106"/>
    </row>
    <row r="131" spans="2:16" ht="30.75">
      <c r="B131" s="92">
        <f>+C131</f>
        <v>43570</v>
      </c>
      <c r="C131" s="101">
        <v>43570</v>
      </c>
      <c r="D131" s="101"/>
      <c r="E131" s="81" t="s">
        <v>19</v>
      </c>
      <c r="F131" s="98" t="s">
        <v>20</v>
      </c>
      <c r="K131" s="85" t="s">
        <v>25</v>
      </c>
      <c r="L131" s="85">
        <v>0.7916666666666666</v>
      </c>
      <c r="M131" s="87" t="s">
        <v>3</v>
      </c>
      <c r="N131" s="347" t="s">
        <v>23</v>
      </c>
      <c r="O131" s="347"/>
      <c r="P131" s="347"/>
    </row>
    <row r="132" spans="2:16" ht="21.75" customHeight="1">
      <c r="B132" s="81"/>
      <c r="C132" s="101"/>
      <c r="D132" s="101"/>
      <c r="E132" s="84"/>
      <c r="F132" s="98"/>
      <c r="N132" s="99"/>
      <c r="O132" s="99"/>
      <c r="P132" s="99"/>
    </row>
    <row r="133" spans="2:10" ht="35.25">
      <c r="B133" s="81"/>
      <c r="C133" s="79" t="s">
        <v>36</v>
      </c>
      <c r="D133" s="101"/>
      <c r="J133" s="106"/>
    </row>
    <row r="134" spans="2:16" ht="30.75">
      <c r="B134" s="92">
        <f aca="true" t="shared" si="5" ref="B134:B139">+C134</f>
        <v>43366</v>
      </c>
      <c r="C134" s="101">
        <v>43366</v>
      </c>
      <c r="D134" s="101"/>
      <c r="E134" s="81" t="s">
        <v>30</v>
      </c>
      <c r="F134" s="98"/>
      <c r="K134" s="85" t="s">
        <v>2</v>
      </c>
      <c r="L134" s="85">
        <v>0.4166666666666667</v>
      </c>
      <c r="M134" s="87" t="s">
        <v>33</v>
      </c>
      <c r="N134" s="348"/>
      <c r="O134" s="348"/>
      <c r="P134" s="348"/>
    </row>
    <row r="135" spans="2:16" ht="30.75">
      <c r="B135" s="92">
        <f t="shared" si="5"/>
        <v>43373</v>
      </c>
      <c r="C135" s="101">
        <v>43373</v>
      </c>
      <c r="D135" s="101"/>
      <c r="E135" s="81" t="s">
        <v>67</v>
      </c>
      <c r="F135" s="116"/>
      <c r="G135" s="84"/>
      <c r="H135" s="84" t="s">
        <v>11</v>
      </c>
      <c r="K135" s="98" t="s">
        <v>2</v>
      </c>
      <c r="L135" s="128">
        <v>0.4166666666666667</v>
      </c>
      <c r="M135" s="99">
        <v>22</v>
      </c>
      <c r="N135" s="348"/>
      <c r="O135" s="348"/>
      <c r="P135" s="348"/>
    </row>
    <row r="136" spans="2:16" ht="30.75">
      <c r="B136" s="92">
        <f t="shared" si="5"/>
        <v>43393</v>
      </c>
      <c r="C136" s="101">
        <v>43393</v>
      </c>
      <c r="D136" s="101"/>
      <c r="E136" s="81" t="s">
        <v>68</v>
      </c>
      <c r="F136" s="116"/>
      <c r="G136" s="84"/>
      <c r="H136" s="84" t="s">
        <v>14</v>
      </c>
      <c r="K136" s="86" t="s">
        <v>72</v>
      </c>
      <c r="L136" s="87"/>
      <c r="P136" s="87"/>
    </row>
    <row r="137" spans="2:16" ht="30.75">
      <c r="B137" s="92">
        <f t="shared" si="5"/>
        <v>43393</v>
      </c>
      <c r="C137" s="101">
        <v>43393</v>
      </c>
      <c r="D137" s="101"/>
      <c r="E137" s="81" t="s">
        <v>69</v>
      </c>
      <c r="F137" s="116"/>
      <c r="G137" s="84"/>
      <c r="H137" s="84" t="s">
        <v>15</v>
      </c>
      <c r="K137" s="86" t="s">
        <v>72</v>
      </c>
      <c r="L137" s="87"/>
      <c r="P137" s="87"/>
    </row>
    <row r="138" spans="2:12" ht="30.75">
      <c r="B138" s="92">
        <f t="shared" si="5"/>
        <v>43394</v>
      </c>
      <c r="C138" s="101">
        <v>43394</v>
      </c>
      <c r="D138" s="101"/>
      <c r="E138" s="81" t="s">
        <v>70</v>
      </c>
      <c r="F138" s="116"/>
      <c r="G138" s="84"/>
      <c r="K138" s="86" t="s">
        <v>72</v>
      </c>
      <c r="L138" s="87"/>
    </row>
    <row r="139" spans="2:16" ht="30.75">
      <c r="B139" s="92">
        <f t="shared" si="5"/>
        <v>43394</v>
      </c>
      <c r="C139" s="101">
        <v>43394</v>
      </c>
      <c r="D139" s="101"/>
      <c r="E139" s="81" t="s">
        <v>71</v>
      </c>
      <c r="F139" s="116"/>
      <c r="G139" s="84"/>
      <c r="K139" s="86" t="s">
        <v>72</v>
      </c>
      <c r="L139" s="87"/>
      <c r="P139" s="87"/>
    </row>
    <row r="140" spans="2:16" ht="21.75" customHeight="1">
      <c r="B140" s="81"/>
      <c r="C140" s="101"/>
      <c r="D140" s="101"/>
      <c r="F140" s="116"/>
      <c r="G140" s="84"/>
      <c r="K140" s="86"/>
      <c r="L140" s="87"/>
      <c r="P140" s="87"/>
    </row>
    <row r="141" spans="2:10" ht="35.25">
      <c r="B141" s="81"/>
      <c r="C141" s="79" t="s">
        <v>40</v>
      </c>
      <c r="D141" s="101"/>
      <c r="J141" s="106"/>
    </row>
    <row r="142" spans="2:10" ht="35.25">
      <c r="B142" s="81"/>
      <c r="C142" s="79" t="s">
        <v>37</v>
      </c>
      <c r="D142" s="101"/>
      <c r="J142" s="106"/>
    </row>
    <row r="143" spans="2:16" ht="30.75">
      <c r="B143" s="92">
        <f aca="true" t="shared" si="6" ref="B143:B149">+C143</f>
        <v>43472</v>
      </c>
      <c r="C143" s="101">
        <v>43472</v>
      </c>
      <c r="D143" s="101"/>
      <c r="E143" s="81" t="s">
        <v>16</v>
      </c>
      <c r="F143" s="82" t="s">
        <v>1</v>
      </c>
      <c r="G143" s="83">
        <v>1</v>
      </c>
      <c r="H143" s="84" t="s">
        <v>17</v>
      </c>
      <c r="K143" s="85" t="s">
        <v>25</v>
      </c>
      <c r="L143" s="85" t="s">
        <v>202</v>
      </c>
      <c r="M143" s="87" t="s">
        <v>3</v>
      </c>
      <c r="N143" s="347" t="s">
        <v>23</v>
      </c>
      <c r="O143" s="347"/>
      <c r="P143" s="347"/>
    </row>
    <row r="144" spans="2:16" ht="30.75">
      <c r="B144" s="92">
        <f t="shared" si="6"/>
        <v>43472</v>
      </c>
      <c r="C144" s="101">
        <v>43472</v>
      </c>
      <c r="D144" s="101"/>
      <c r="E144" s="81" t="s">
        <v>16</v>
      </c>
      <c r="F144" s="82" t="s">
        <v>1</v>
      </c>
      <c r="G144" s="83">
        <v>1</v>
      </c>
      <c r="H144" s="84" t="s">
        <v>17</v>
      </c>
      <c r="K144" s="85" t="s">
        <v>2</v>
      </c>
      <c r="L144" s="85" t="s">
        <v>202</v>
      </c>
      <c r="M144" s="87" t="s">
        <v>3</v>
      </c>
      <c r="N144" s="347" t="s">
        <v>23</v>
      </c>
      <c r="O144" s="347"/>
      <c r="P144" s="347"/>
    </row>
    <row r="145" spans="2:16" ht="30.75">
      <c r="B145" s="92">
        <f t="shared" si="6"/>
        <v>43472</v>
      </c>
      <c r="C145" s="101">
        <v>43472</v>
      </c>
      <c r="D145" s="101"/>
      <c r="E145" s="81" t="s">
        <v>16</v>
      </c>
      <c r="F145" s="82" t="s">
        <v>1</v>
      </c>
      <c r="G145" s="83">
        <v>1</v>
      </c>
      <c r="H145" s="84" t="s">
        <v>17</v>
      </c>
      <c r="K145" s="85" t="s">
        <v>163</v>
      </c>
      <c r="L145" s="85" t="s">
        <v>202</v>
      </c>
      <c r="M145" s="87" t="s">
        <v>3</v>
      </c>
      <c r="N145" s="347" t="s">
        <v>23</v>
      </c>
      <c r="O145" s="347"/>
      <c r="P145" s="347"/>
    </row>
    <row r="146" spans="2:16" ht="30.75">
      <c r="B146" s="92">
        <f t="shared" si="6"/>
        <v>43477</v>
      </c>
      <c r="C146" s="101">
        <v>43477</v>
      </c>
      <c r="D146" s="101"/>
      <c r="E146" s="81" t="s">
        <v>16</v>
      </c>
      <c r="F146" s="82" t="s">
        <v>1</v>
      </c>
      <c r="G146" s="83">
        <v>2</v>
      </c>
      <c r="H146" s="84" t="s">
        <v>17</v>
      </c>
      <c r="K146" s="85" t="s">
        <v>25</v>
      </c>
      <c r="L146" s="85" t="s">
        <v>203</v>
      </c>
      <c r="M146" s="87" t="s">
        <v>3</v>
      </c>
      <c r="N146" s="347" t="s">
        <v>23</v>
      </c>
      <c r="O146" s="347"/>
      <c r="P146" s="347"/>
    </row>
    <row r="147" spans="2:16" ht="30.75">
      <c r="B147" s="92">
        <f t="shared" si="6"/>
        <v>43477</v>
      </c>
      <c r="C147" s="101">
        <v>43477</v>
      </c>
      <c r="D147" s="101"/>
      <c r="E147" s="81" t="s">
        <v>16</v>
      </c>
      <c r="F147" s="82" t="s">
        <v>1</v>
      </c>
      <c r="G147" s="83">
        <v>2</v>
      </c>
      <c r="H147" s="84" t="s">
        <v>17</v>
      </c>
      <c r="K147" s="85" t="s">
        <v>2</v>
      </c>
      <c r="L147" s="85">
        <v>0.4166666666666667</v>
      </c>
      <c r="M147" s="87" t="s">
        <v>3</v>
      </c>
      <c r="N147" s="347" t="s">
        <v>23</v>
      </c>
      <c r="O147" s="347"/>
      <c r="P147" s="347"/>
    </row>
    <row r="148" spans="2:16" ht="30.75">
      <c r="B148" s="92">
        <f t="shared" si="6"/>
        <v>43477</v>
      </c>
      <c r="C148" s="101">
        <v>43477</v>
      </c>
      <c r="D148" s="101"/>
      <c r="E148" s="81" t="s">
        <v>16</v>
      </c>
      <c r="F148" s="82" t="s">
        <v>1</v>
      </c>
      <c r="G148" s="83">
        <v>2</v>
      </c>
      <c r="H148" s="84" t="s">
        <v>17</v>
      </c>
      <c r="K148" s="85" t="s">
        <v>163</v>
      </c>
      <c r="L148" s="85" t="s">
        <v>203</v>
      </c>
      <c r="M148" s="87" t="s">
        <v>3</v>
      </c>
      <c r="N148" s="347" t="s">
        <v>23</v>
      </c>
      <c r="O148" s="347"/>
      <c r="P148" s="347"/>
    </row>
    <row r="149" spans="2:13" ht="30.75">
      <c r="B149" s="92">
        <f t="shared" si="6"/>
        <v>43498</v>
      </c>
      <c r="C149" s="101">
        <v>43498</v>
      </c>
      <c r="D149" s="101"/>
      <c r="E149" s="129" t="s">
        <v>73</v>
      </c>
      <c r="F149" s="130"/>
      <c r="G149" s="131"/>
      <c r="H149" s="131"/>
      <c r="I149" s="106"/>
      <c r="J149" s="106"/>
      <c r="K149" s="85" t="s">
        <v>2</v>
      </c>
      <c r="L149" s="85">
        <v>0.4166666666666667</v>
      </c>
      <c r="M149" s="87" t="s">
        <v>3</v>
      </c>
    </row>
    <row r="150" spans="2:10" ht="35.25">
      <c r="B150" s="81"/>
      <c r="C150" s="79" t="s">
        <v>38</v>
      </c>
      <c r="D150" s="101"/>
      <c r="J150" s="106"/>
    </row>
    <row r="151" spans="2:16" ht="30.75">
      <c r="B151" s="92">
        <f aca="true" t="shared" si="7" ref="B151:B158">+C151</f>
        <v>43388</v>
      </c>
      <c r="C151" s="101">
        <v>43388</v>
      </c>
      <c r="D151" s="101"/>
      <c r="E151" s="81" t="s">
        <v>7</v>
      </c>
      <c r="F151" s="82" t="s">
        <v>1</v>
      </c>
      <c r="G151" s="83">
        <v>1</v>
      </c>
      <c r="H151" s="84" t="s">
        <v>8</v>
      </c>
      <c r="K151" s="85" t="s">
        <v>2</v>
      </c>
      <c r="L151" s="85" t="s">
        <v>202</v>
      </c>
      <c r="M151" s="87" t="s">
        <v>3</v>
      </c>
      <c r="N151" s="347" t="s">
        <v>23</v>
      </c>
      <c r="O151" s="347"/>
      <c r="P151" s="347"/>
    </row>
    <row r="152" spans="2:16" ht="30.75">
      <c r="B152" s="92">
        <f>+C152</f>
        <v>43388</v>
      </c>
      <c r="C152" s="101">
        <v>43388</v>
      </c>
      <c r="D152" s="101"/>
      <c r="E152" s="81" t="s">
        <v>7</v>
      </c>
      <c r="F152" s="82" t="s">
        <v>1</v>
      </c>
      <c r="G152" s="83">
        <v>1</v>
      </c>
      <c r="H152" s="84" t="s">
        <v>8</v>
      </c>
      <c r="K152" s="85" t="s">
        <v>163</v>
      </c>
      <c r="L152" s="85" t="s">
        <v>202</v>
      </c>
      <c r="M152" s="87" t="s">
        <v>3</v>
      </c>
      <c r="N152" s="347" t="s">
        <v>23</v>
      </c>
      <c r="O152" s="347"/>
      <c r="P152" s="347"/>
    </row>
    <row r="153" spans="2:16" ht="33.75" customHeight="1">
      <c r="B153" s="92">
        <f t="shared" si="7"/>
        <v>43388</v>
      </c>
      <c r="C153" s="101">
        <v>43388</v>
      </c>
      <c r="D153" s="101"/>
      <c r="E153" s="81" t="s">
        <v>7</v>
      </c>
      <c r="F153" s="82" t="s">
        <v>1</v>
      </c>
      <c r="G153" s="83">
        <v>1</v>
      </c>
      <c r="H153" s="84" t="s">
        <v>8</v>
      </c>
      <c r="K153" s="85" t="s">
        <v>25</v>
      </c>
      <c r="L153" s="85" t="s">
        <v>202</v>
      </c>
      <c r="M153" s="87" t="s">
        <v>3</v>
      </c>
      <c r="N153" s="347" t="s">
        <v>23</v>
      </c>
      <c r="O153" s="347"/>
      <c r="P153" s="347"/>
    </row>
    <row r="154" spans="2:16" ht="30.75">
      <c r="B154" s="92">
        <f t="shared" si="7"/>
        <v>43435</v>
      </c>
      <c r="C154" s="101">
        <v>43435</v>
      </c>
      <c r="D154" s="101"/>
      <c r="E154" s="81" t="s">
        <v>7</v>
      </c>
      <c r="F154" s="82" t="s">
        <v>1</v>
      </c>
      <c r="G154" s="83">
        <v>2</v>
      </c>
      <c r="H154" s="84" t="s">
        <v>8</v>
      </c>
      <c r="K154" s="85" t="s">
        <v>2</v>
      </c>
      <c r="L154" s="85">
        <v>0.4166666666666667</v>
      </c>
      <c r="M154" s="87" t="s">
        <v>3</v>
      </c>
      <c r="N154" s="347" t="s">
        <v>23</v>
      </c>
      <c r="O154" s="347"/>
      <c r="P154" s="347"/>
    </row>
    <row r="155" spans="2:16" ht="30.75">
      <c r="B155" s="92">
        <f>+C155</f>
        <v>43435</v>
      </c>
      <c r="C155" s="101">
        <v>43435</v>
      </c>
      <c r="D155" s="101"/>
      <c r="E155" s="81" t="s">
        <v>7</v>
      </c>
      <c r="F155" s="82" t="s">
        <v>1</v>
      </c>
      <c r="G155" s="83">
        <v>2</v>
      </c>
      <c r="H155" s="84" t="s">
        <v>8</v>
      </c>
      <c r="K155" s="85" t="s">
        <v>163</v>
      </c>
      <c r="L155" s="85" t="s">
        <v>203</v>
      </c>
      <c r="M155" s="87" t="s">
        <v>3</v>
      </c>
      <c r="N155" s="347" t="s">
        <v>23</v>
      </c>
      <c r="O155" s="347"/>
      <c r="P155" s="347"/>
    </row>
    <row r="156" spans="2:16" ht="30.75">
      <c r="B156" s="92">
        <f t="shared" si="7"/>
        <v>43435</v>
      </c>
      <c r="C156" s="101">
        <v>43435</v>
      </c>
      <c r="D156" s="101"/>
      <c r="E156" s="81" t="s">
        <v>7</v>
      </c>
      <c r="F156" s="82" t="s">
        <v>1</v>
      </c>
      <c r="G156" s="83">
        <v>2</v>
      </c>
      <c r="H156" s="84" t="s">
        <v>8</v>
      </c>
      <c r="K156" s="85" t="s">
        <v>25</v>
      </c>
      <c r="L156" s="85" t="s">
        <v>203</v>
      </c>
      <c r="M156" s="87" t="s">
        <v>3</v>
      </c>
      <c r="N156" s="347" t="s">
        <v>23</v>
      </c>
      <c r="O156" s="347"/>
      <c r="P156" s="347"/>
    </row>
    <row r="157" spans="2:16" ht="30.75">
      <c r="B157" s="92">
        <f>+C157</f>
        <v>43492</v>
      </c>
      <c r="C157" s="101">
        <v>43492</v>
      </c>
      <c r="D157" s="101"/>
      <c r="E157" s="109" t="s">
        <v>31</v>
      </c>
      <c r="F157" s="110"/>
      <c r="G157" s="111"/>
      <c r="H157" s="109"/>
      <c r="I157" s="109" t="s">
        <v>12</v>
      </c>
      <c r="J157" s="106"/>
      <c r="K157" s="85" t="s">
        <v>2</v>
      </c>
      <c r="L157" s="85">
        <v>0.4166666666666667</v>
      </c>
      <c r="M157" s="87" t="s">
        <v>277</v>
      </c>
      <c r="N157" s="348"/>
      <c r="O157" s="348"/>
      <c r="P157" s="348"/>
    </row>
    <row r="158" spans="2:16" ht="30.75">
      <c r="B158" s="92">
        <f t="shared" si="7"/>
        <v>43492</v>
      </c>
      <c r="C158" s="101">
        <v>43492</v>
      </c>
      <c r="D158" s="101"/>
      <c r="E158" s="112" t="s">
        <v>31</v>
      </c>
      <c r="F158" s="113"/>
      <c r="G158" s="114"/>
      <c r="H158" s="112"/>
      <c r="I158" s="112" t="s">
        <v>11</v>
      </c>
      <c r="J158" s="106"/>
      <c r="K158" s="85" t="s">
        <v>2</v>
      </c>
      <c r="L158" s="85">
        <v>0.5833333333333334</v>
      </c>
      <c r="M158" s="87" t="s">
        <v>26</v>
      </c>
      <c r="N158" s="348"/>
      <c r="O158" s="348"/>
      <c r="P158" s="348"/>
    </row>
    <row r="159" spans="2:10" ht="35.25">
      <c r="B159" s="81"/>
      <c r="C159" s="79" t="s">
        <v>39</v>
      </c>
      <c r="D159" s="101"/>
      <c r="J159" s="106"/>
    </row>
    <row r="160" spans="2:16" ht="30.75">
      <c r="B160" s="92">
        <f aca="true" t="shared" si="8" ref="B160:B166">+C160</f>
        <v>43591</v>
      </c>
      <c r="C160" s="101">
        <v>43591</v>
      </c>
      <c r="D160" s="101"/>
      <c r="E160" s="84" t="s">
        <v>266</v>
      </c>
      <c r="F160" s="82" t="s">
        <v>1</v>
      </c>
      <c r="G160" s="83">
        <v>1</v>
      </c>
      <c r="H160" s="84" t="s">
        <v>267</v>
      </c>
      <c r="K160" s="85" t="s">
        <v>2</v>
      </c>
      <c r="L160" s="85">
        <v>0.8125</v>
      </c>
      <c r="M160" s="87" t="s">
        <v>3</v>
      </c>
      <c r="N160" s="347" t="s">
        <v>23</v>
      </c>
      <c r="O160" s="347"/>
      <c r="P160" s="347"/>
    </row>
    <row r="161" spans="2:16" ht="30.75">
      <c r="B161" s="92">
        <f t="shared" si="8"/>
        <v>43591</v>
      </c>
      <c r="C161" s="101">
        <v>43591</v>
      </c>
      <c r="D161" s="101"/>
      <c r="E161" s="84" t="s">
        <v>266</v>
      </c>
      <c r="F161" s="82" t="s">
        <v>1</v>
      </c>
      <c r="G161" s="83">
        <v>1</v>
      </c>
      <c r="H161" s="84" t="s">
        <v>267</v>
      </c>
      <c r="K161" s="85" t="s">
        <v>163</v>
      </c>
      <c r="L161" s="85">
        <v>0.8125</v>
      </c>
      <c r="M161" s="87" t="s">
        <v>3</v>
      </c>
      <c r="N161" s="347" t="s">
        <v>23</v>
      </c>
      <c r="O161" s="347"/>
      <c r="P161" s="347"/>
    </row>
    <row r="162" spans="2:16" ht="30.75">
      <c r="B162" s="92">
        <f t="shared" si="8"/>
        <v>43591</v>
      </c>
      <c r="C162" s="101">
        <v>43591</v>
      </c>
      <c r="D162" s="101"/>
      <c r="E162" s="84" t="s">
        <v>266</v>
      </c>
      <c r="F162" s="82" t="s">
        <v>1</v>
      </c>
      <c r="G162" s="83">
        <v>1</v>
      </c>
      <c r="H162" s="84" t="s">
        <v>267</v>
      </c>
      <c r="K162" s="85" t="s">
        <v>25</v>
      </c>
      <c r="L162" s="85">
        <v>0.8125</v>
      </c>
      <c r="M162" s="87" t="s">
        <v>3</v>
      </c>
      <c r="N162" s="347" t="s">
        <v>23</v>
      </c>
      <c r="O162" s="347"/>
      <c r="P162" s="347"/>
    </row>
    <row r="163" spans="2:16" ht="30.75">
      <c r="B163" s="92">
        <f t="shared" si="8"/>
        <v>43596</v>
      </c>
      <c r="C163" s="101">
        <v>43596</v>
      </c>
      <c r="D163" s="101"/>
      <c r="E163" s="84" t="s">
        <v>266</v>
      </c>
      <c r="F163" s="82" t="s">
        <v>1</v>
      </c>
      <c r="G163" s="83">
        <v>2</v>
      </c>
      <c r="H163" s="84" t="s">
        <v>267</v>
      </c>
      <c r="K163" s="85" t="s">
        <v>2</v>
      </c>
      <c r="L163" s="85">
        <v>0.4166666666666667</v>
      </c>
      <c r="M163" s="87" t="s">
        <v>3</v>
      </c>
      <c r="N163" s="347" t="s">
        <v>23</v>
      </c>
      <c r="O163" s="347"/>
      <c r="P163" s="347"/>
    </row>
    <row r="164" spans="2:16" ht="30.75">
      <c r="B164" s="92">
        <f t="shared" si="8"/>
        <v>43596</v>
      </c>
      <c r="C164" s="101">
        <v>43596</v>
      </c>
      <c r="D164" s="101"/>
      <c r="E164" s="84" t="s">
        <v>266</v>
      </c>
      <c r="F164" s="82" t="s">
        <v>1</v>
      </c>
      <c r="G164" s="83">
        <v>2</v>
      </c>
      <c r="H164" s="84" t="s">
        <v>267</v>
      </c>
      <c r="K164" s="85" t="s">
        <v>163</v>
      </c>
      <c r="L164" s="85">
        <v>0.4166666666666667</v>
      </c>
      <c r="M164" s="87" t="s">
        <v>3</v>
      </c>
      <c r="N164" s="347" t="s">
        <v>23</v>
      </c>
      <c r="O164" s="347"/>
      <c r="P164" s="347"/>
    </row>
    <row r="165" spans="2:16" ht="30.75">
      <c r="B165" s="92">
        <f t="shared" si="8"/>
        <v>43596</v>
      </c>
      <c r="C165" s="101">
        <v>43596</v>
      </c>
      <c r="D165" s="101"/>
      <c r="E165" s="84" t="s">
        <v>266</v>
      </c>
      <c r="F165" s="82" t="s">
        <v>1</v>
      </c>
      <c r="G165" s="83">
        <v>2</v>
      </c>
      <c r="H165" s="84" t="s">
        <v>267</v>
      </c>
      <c r="K165" s="85" t="s">
        <v>25</v>
      </c>
      <c r="L165" s="85">
        <v>0.4166666666666667</v>
      </c>
      <c r="M165" s="87" t="s">
        <v>3</v>
      </c>
      <c r="N165" s="347" t="s">
        <v>23</v>
      </c>
      <c r="O165" s="347"/>
      <c r="P165" s="347"/>
    </row>
    <row r="166" spans="2:13" ht="30.75">
      <c r="B166" s="92">
        <f t="shared" si="8"/>
        <v>43615</v>
      </c>
      <c r="C166" s="101">
        <v>43615</v>
      </c>
      <c r="D166" s="101"/>
      <c r="E166" s="129" t="s">
        <v>268</v>
      </c>
      <c r="F166" s="132"/>
      <c r="G166" s="133"/>
      <c r="H166" s="133"/>
      <c r="I166" s="106"/>
      <c r="J166" s="106"/>
      <c r="K166" s="85" t="s">
        <v>2</v>
      </c>
      <c r="L166" s="85">
        <v>0.4166666666666667</v>
      </c>
      <c r="M166" s="87" t="s">
        <v>148</v>
      </c>
    </row>
    <row r="167" spans="2:10" ht="21.75" customHeight="1">
      <c r="B167" s="81"/>
      <c r="C167" s="101"/>
      <c r="D167" s="101"/>
      <c r="E167" s="125"/>
      <c r="F167" s="134"/>
      <c r="G167" s="135"/>
      <c r="H167" s="135"/>
      <c r="I167" s="106"/>
      <c r="J167" s="106"/>
    </row>
    <row r="168" spans="2:10" ht="35.25">
      <c r="B168" s="81"/>
      <c r="C168" s="79" t="s">
        <v>41</v>
      </c>
      <c r="D168" s="101"/>
      <c r="J168" s="106"/>
    </row>
    <row r="169" spans="2:10" ht="35.25">
      <c r="B169" s="81"/>
      <c r="C169" s="79" t="s">
        <v>37</v>
      </c>
      <c r="D169" s="101"/>
      <c r="J169" s="106"/>
    </row>
    <row r="170" spans="2:16" ht="30.75">
      <c r="B170" s="92">
        <f aca="true" t="shared" si="9" ref="B170:B177">+C170</f>
        <v>43450</v>
      </c>
      <c r="C170" s="101">
        <v>43450</v>
      </c>
      <c r="D170" s="101"/>
      <c r="E170" s="84" t="s">
        <v>150</v>
      </c>
      <c r="F170" s="116"/>
      <c r="I170" s="84" t="s">
        <v>91</v>
      </c>
      <c r="K170" s="85" t="s">
        <v>25</v>
      </c>
      <c r="L170" s="85" t="s">
        <v>203</v>
      </c>
      <c r="M170" s="87" t="s">
        <v>3</v>
      </c>
      <c r="N170" s="347" t="s">
        <v>23</v>
      </c>
      <c r="O170" s="347"/>
      <c r="P170" s="347"/>
    </row>
    <row r="171" spans="2:16" ht="30.75">
      <c r="B171" s="92">
        <f t="shared" si="9"/>
        <v>43450</v>
      </c>
      <c r="C171" s="101">
        <v>43450</v>
      </c>
      <c r="D171" s="101"/>
      <c r="E171" s="84" t="s">
        <v>151</v>
      </c>
      <c r="F171" s="116"/>
      <c r="I171" s="84" t="s">
        <v>91</v>
      </c>
      <c r="K171" s="85" t="s">
        <v>2</v>
      </c>
      <c r="L171" s="85" t="s">
        <v>236</v>
      </c>
      <c r="M171" s="87" t="s">
        <v>3</v>
      </c>
      <c r="N171" s="347" t="s">
        <v>23</v>
      </c>
      <c r="O171" s="347"/>
      <c r="P171" s="347"/>
    </row>
    <row r="172" spans="2:16" ht="30.75">
      <c r="B172" s="92">
        <f t="shared" si="9"/>
        <v>43484</v>
      </c>
      <c r="C172" s="101">
        <v>43484</v>
      </c>
      <c r="D172" s="101"/>
      <c r="E172" s="84" t="s">
        <v>152</v>
      </c>
      <c r="F172" s="116"/>
      <c r="I172" s="84" t="s">
        <v>92</v>
      </c>
      <c r="K172" s="85" t="s">
        <v>2</v>
      </c>
      <c r="L172" s="85">
        <v>0.4166666666666667</v>
      </c>
      <c r="M172" s="87" t="s">
        <v>3</v>
      </c>
      <c r="N172" s="347" t="s">
        <v>23</v>
      </c>
      <c r="O172" s="347"/>
      <c r="P172" s="347"/>
    </row>
    <row r="173" spans="2:16" ht="30.75">
      <c r="B173" s="92">
        <f t="shared" si="9"/>
        <v>43484</v>
      </c>
      <c r="C173" s="101">
        <v>43484</v>
      </c>
      <c r="D173" s="101"/>
      <c r="E173" s="84" t="s">
        <v>153</v>
      </c>
      <c r="F173" s="116"/>
      <c r="I173" s="84" t="s">
        <v>92</v>
      </c>
      <c r="K173" s="85" t="s">
        <v>25</v>
      </c>
      <c r="L173" s="85" t="s">
        <v>203</v>
      </c>
      <c r="M173" s="87" t="s">
        <v>3</v>
      </c>
      <c r="N173" s="347" t="s">
        <v>23</v>
      </c>
      <c r="O173" s="347"/>
      <c r="P173" s="347"/>
    </row>
    <row r="174" spans="2:16" ht="30.75">
      <c r="B174" s="92">
        <f t="shared" si="9"/>
        <v>43540</v>
      </c>
      <c r="C174" s="101">
        <v>43540</v>
      </c>
      <c r="D174" s="101"/>
      <c r="E174" s="84" t="s">
        <v>18</v>
      </c>
      <c r="F174" s="116"/>
      <c r="H174" s="84" t="s">
        <v>10</v>
      </c>
      <c r="I174" s="83" t="s">
        <v>11</v>
      </c>
      <c r="K174" s="86" t="s">
        <v>72</v>
      </c>
      <c r="L174" s="87"/>
      <c r="P174" s="87"/>
    </row>
    <row r="175" spans="2:16" ht="30.75">
      <c r="B175" s="92">
        <f t="shared" si="9"/>
        <v>43540</v>
      </c>
      <c r="C175" s="101">
        <v>43540</v>
      </c>
      <c r="D175" s="101"/>
      <c r="E175" s="84" t="s">
        <v>18</v>
      </c>
      <c r="F175" s="116"/>
      <c r="H175" s="84" t="s">
        <v>10</v>
      </c>
      <c r="I175" s="83" t="s">
        <v>12</v>
      </c>
      <c r="K175" s="86" t="s">
        <v>72</v>
      </c>
      <c r="L175" s="87"/>
      <c r="P175" s="87"/>
    </row>
    <row r="176" spans="2:16" ht="30.75">
      <c r="B176" s="92">
        <f t="shared" si="9"/>
        <v>43541</v>
      </c>
      <c r="C176" s="101">
        <v>43541</v>
      </c>
      <c r="D176" s="101"/>
      <c r="E176" s="112" t="s">
        <v>18</v>
      </c>
      <c r="F176" s="113"/>
      <c r="G176" s="114"/>
      <c r="H176" s="112" t="s">
        <v>13</v>
      </c>
      <c r="I176" s="112" t="s">
        <v>11</v>
      </c>
      <c r="K176" s="86" t="s">
        <v>72</v>
      </c>
      <c r="L176" s="87"/>
      <c r="P176" s="87"/>
    </row>
    <row r="177" spans="2:16" ht="30.75">
      <c r="B177" s="92">
        <f t="shared" si="9"/>
        <v>43541</v>
      </c>
      <c r="C177" s="101">
        <v>43541</v>
      </c>
      <c r="D177" s="101"/>
      <c r="E177" s="109" t="s">
        <v>18</v>
      </c>
      <c r="F177" s="110"/>
      <c r="G177" s="111"/>
      <c r="H177" s="109" t="s">
        <v>13</v>
      </c>
      <c r="I177" s="109" t="s">
        <v>12</v>
      </c>
      <c r="K177" s="86" t="s">
        <v>72</v>
      </c>
      <c r="L177" s="87"/>
      <c r="P177" s="87"/>
    </row>
    <row r="178" spans="2:10" ht="35.25">
      <c r="B178" s="81"/>
      <c r="C178" s="79" t="s">
        <v>38</v>
      </c>
      <c r="D178" s="101"/>
      <c r="J178" s="106"/>
    </row>
    <row r="179" spans="2:16" ht="30.75">
      <c r="B179" s="92">
        <f aca="true" t="shared" si="10" ref="B179:B188">+C179</f>
        <v>43372</v>
      </c>
      <c r="C179" s="101">
        <v>43372</v>
      </c>
      <c r="D179" s="101"/>
      <c r="E179" s="84" t="s">
        <v>81</v>
      </c>
      <c r="F179" s="116"/>
      <c r="I179" s="84" t="s">
        <v>91</v>
      </c>
      <c r="K179" s="85" t="s">
        <v>2</v>
      </c>
      <c r="L179" s="85">
        <v>0.4166666666666667</v>
      </c>
      <c r="M179" s="87" t="s">
        <v>3</v>
      </c>
      <c r="N179" s="347" t="s">
        <v>23</v>
      </c>
      <c r="O179" s="347"/>
      <c r="P179" s="347"/>
    </row>
    <row r="180" spans="2:16" ht="30.75">
      <c r="B180" s="92">
        <f>+C180</f>
        <v>43372</v>
      </c>
      <c r="C180" s="101">
        <v>43372</v>
      </c>
      <c r="D180" s="101"/>
      <c r="E180" s="84" t="s">
        <v>81</v>
      </c>
      <c r="F180" s="116"/>
      <c r="I180" s="84" t="s">
        <v>91</v>
      </c>
      <c r="K180" s="85" t="s">
        <v>163</v>
      </c>
      <c r="L180" s="85" t="s">
        <v>203</v>
      </c>
      <c r="M180" s="87" t="s">
        <v>3</v>
      </c>
      <c r="N180" s="347" t="s">
        <v>23</v>
      </c>
      <c r="O180" s="347"/>
      <c r="P180" s="347"/>
    </row>
    <row r="181" spans="2:16" ht="30.75">
      <c r="B181" s="92">
        <f t="shared" si="10"/>
        <v>43372</v>
      </c>
      <c r="C181" s="101">
        <v>43372</v>
      </c>
      <c r="D181" s="101"/>
      <c r="E181" s="84" t="s">
        <v>81</v>
      </c>
      <c r="F181" s="116"/>
      <c r="I181" s="84" t="s">
        <v>91</v>
      </c>
      <c r="K181" s="85" t="s">
        <v>25</v>
      </c>
      <c r="L181" s="85" t="s">
        <v>203</v>
      </c>
      <c r="M181" s="87" t="s">
        <v>3</v>
      </c>
      <c r="N181" s="347" t="s">
        <v>23</v>
      </c>
      <c r="O181" s="347"/>
      <c r="P181" s="347"/>
    </row>
    <row r="182" spans="2:16" ht="30.75">
      <c r="B182" s="92">
        <f t="shared" si="10"/>
        <v>43379</v>
      </c>
      <c r="C182" s="101">
        <v>43379</v>
      </c>
      <c r="D182" s="101"/>
      <c r="E182" s="84" t="s">
        <v>81</v>
      </c>
      <c r="F182" s="116"/>
      <c r="I182" s="84" t="s">
        <v>92</v>
      </c>
      <c r="K182" s="85" t="s">
        <v>2</v>
      </c>
      <c r="L182" s="85">
        <v>0.4166666666666667</v>
      </c>
      <c r="M182" s="87" t="s">
        <v>3</v>
      </c>
      <c r="N182" s="347" t="s">
        <v>23</v>
      </c>
      <c r="O182" s="347"/>
      <c r="P182" s="347"/>
    </row>
    <row r="183" spans="2:16" ht="30.75">
      <c r="B183" s="92">
        <f>+C183</f>
        <v>43379</v>
      </c>
      <c r="C183" s="101">
        <v>43379</v>
      </c>
      <c r="D183" s="101"/>
      <c r="E183" s="84" t="s">
        <v>81</v>
      </c>
      <c r="F183" s="116"/>
      <c r="I183" s="84" t="s">
        <v>92</v>
      </c>
      <c r="K183" s="85" t="s">
        <v>163</v>
      </c>
      <c r="L183" s="85" t="s">
        <v>203</v>
      </c>
      <c r="M183" s="87" t="s">
        <v>3</v>
      </c>
      <c r="N183" s="347" t="s">
        <v>23</v>
      </c>
      <c r="O183" s="347"/>
      <c r="P183" s="347"/>
    </row>
    <row r="184" spans="2:16" ht="30.75">
      <c r="B184" s="92">
        <f t="shared" si="10"/>
        <v>43379</v>
      </c>
      <c r="C184" s="101">
        <v>43379</v>
      </c>
      <c r="D184" s="101"/>
      <c r="E184" s="84" t="s">
        <v>81</v>
      </c>
      <c r="F184" s="116"/>
      <c r="I184" s="84" t="s">
        <v>92</v>
      </c>
      <c r="K184" s="85" t="s">
        <v>25</v>
      </c>
      <c r="L184" s="85" t="s">
        <v>203</v>
      </c>
      <c r="M184" s="87" t="s">
        <v>3</v>
      </c>
      <c r="N184" s="347" t="s">
        <v>23</v>
      </c>
      <c r="O184" s="347"/>
      <c r="P184" s="347"/>
    </row>
    <row r="185" spans="2:16" ht="30.75">
      <c r="B185" s="92">
        <f t="shared" si="10"/>
        <v>43428</v>
      </c>
      <c r="C185" s="101">
        <v>43428</v>
      </c>
      <c r="D185" s="101"/>
      <c r="E185" s="84" t="s">
        <v>9</v>
      </c>
      <c r="F185" s="116"/>
      <c r="H185" s="84" t="s">
        <v>10</v>
      </c>
      <c r="I185" s="84" t="s">
        <v>11</v>
      </c>
      <c r="K185" s="86" t="s">
        <v>72</v>
      </c>
      <c r="L185" s="87"/>
      <c r="N185" s="84"/>
      <c r="O185" s="84"/>
      <c r="P185" s="87"/>
    </row>
    <row r="186" spans="2:16" ht="30.75">
      <c r="B186" s="92">
        <f t="shared" si="10"/>
        <v>43428</v>
      </c>
      <c r="C186" s="101">
        <v>43428</v>
      </c>
      <c r="D186" s="101"/>
      <c r="E186" s="84" t="s">
        <v>9</v>
      </c>
      <c r="F186" s="116"/>
      <c r="H186" s="84" t="s">
        <v>10</v>
      </c>
      <c r="I186" s="84" t="s">
        <v>12</v>
      </c>
      <c r="K186" s="86" t="s">
        <v>72</v>
      </c>
      <c r="L186" s="87"/>
      <c r="N186" s="84"/>
      <c r="O186" s="84"/>
      <c r="P186" s="87"/>
    </row>
    <row r="187" spans="2:16" ht="30.75">
      <c r="B187" s="92">
        <f t="shared" si="10"/>
        <v>43429</v>
      </c>
      <c r="C187" s="101">
        <v>43429</v>
      </c>
      <c r="D187" s="101"/>
      <c r="E187" s="112" t="s">
        <v>9</v>
      </c>
      <c r="F187" s="113"/>
      <c r="G187" s="114"/>
      <c r="H187" s="112" t="s">
        <v>13</v>
      </c>
      <c r="I187" s="112" t="s">
        <v>11</v>
      </c>
      <c r="K187" s="86" t="s">
        <v>72</v>
      </c>
      <c r="L187" s="87"/>
      <c r="N187" s="84"/>
      <c r="O187" s="84"/>
      <c r="P187" s="87"/>
    </row>
    <row r="188" spans="2:16" ht="30.75">
      <c r="B188" s="92">
        <f t="shared" si="10"/>
        <v>43429</v>
      </c>
      <c r="C188" s="101">
        <v>43429</v>
      </c>
      <c r="D188" s="101"/>
      <c r="E188" s="109" t="s">
        <v>9</v>
      </c>
      <c r="F188" s="110"/>
      <c r="G188" s="111"/>
      <c r="H188" s="109" t="s">
        <v>13</v>
      </c>
      <c r="I188" s="109" t="s">
        <v>12</v>
      </c>
      <c r="K188" s="86" t="s">
        <v>72</v>
      </c>
      <c r="L188" s="87"/>
      <c r="N188" s="84"/>
      <c r="O188" s="84"/>
      <c r="P188" s="87"/>
    </row>
    <row r="189" spans="2:10" ht="35.25">
      <c r="B189" s="81"/>
      <c r="C189" s="79" t="s">
        <v>98</v>
      </c>
      <c r="D189" s="101"/>
      <c r="J189" s="106"/>
    </row>
    <row r="190" spans="2:16" ht="30.75">
      <c r="B190" s="92">
        <f aca="true" t="shared" si="11" ref="B190:B197">+C190</f>
        <v>43533</v>
      </c>
      <c r="C190" s="101">
        <v>43533</v>
      </c>
      <c r="D190" s="101"/>
      <c r="E190" s="84" t="s">
        <v>260</v>
      </c>
      <c r="F190" s="116"/>
      <c r="I190" s="84" t="s">
        <v>91</v>
      </c>
      <c r="K190" s="85" t="s">
        <v>2</v>
      </c>
      <c r="L190" s="85">
        <v>0.4166666666666667</v>
      </c>
      <c r="M190" s="87" t="s">
        <v>3</v>
      </c>
      <c r="N190" s="347" t="s">
        <v>23</v>
      </c>
      <c r="O190" s="347"/>
      <c r="P190" s="347"/>
    </row>
    <row r="191" spans="2:16" ht="30.75">
      <c r="B191" s="92">
        <f>+C191</f>
        <v>43533</v>
      </c>
      <c r="C191" s="101">
        <v>43533</v>
      </c>
      <c r="D191" s="101"/>
      <c r="E191" s="84" t="s">
        <v>260</v>
      </c>
      <c r="F191" s="116"/>
      <c r="I191" s="84" t="s">
        <v>91</v>
      </c>
      <c r="K191" s="85" t="s">
        <v>163</v>
      </c>
      <c r="L191" s="85">
        <v>0.4166666666666667</v>
      </c>
      <c r="M191" s="87" t="s">
        <v>3</v>
      </c>
      <c r="N191" s="347" t="s">
        <v>23</v>
      </c>
      <c r="O191" s="347"/>
      <c r="P191" s="347"/>
    </row>
    <row r="192" spans="2:16" ht="30.75">
      <c r="B192" s="92">
        <f t="shared" si="11"/>
        <v>43533</v>
      </c>
      <c r="C192" s="101">
        <v>43533</v>
      </c>
      <c r="D192" s="101"/>
      <c r="E192" s="84" t="s">
        <v>260</v>
      </c>
      <c r="F192" s="116"/>
      <c r="I192" s="84" t="s">
        <v>91</v>
      </c>
      <c r="K192" s="85" t="s">
        <v>25</v>
      </c>
      <c r="L192" s="85">
        <v>0.4166666666666667</v>
      </c>
      <c r="M192" s="87" t="s">
        <v>3</v>
      </c>
      <c r="N192" s="347" t="s">
        <v>23</v>
      </c>
      <c r="O192" s="347"/>
      <c r="P192" s="347"/>
    </row>
    <row r="193" spans="2:16" ht="30.75">
      <c r="B193" s="92">
        <f t="shared" si="11"/>
        <v>43549</v>
      </c>
      <c r="C193" s="101">
        <v>43549</v>
      </c>
      <c r="D193" s="101"/>
      <c r="E193" s="84" t="s">
        <v>260</v>
      </c>
      <c r="F193" s="116"/>
      <c r="I193" s="84" t="s">
        <v>92</v>
      </c>
      <c r="K193" s="85" t="s">
        <v>2</v>
      </c>
      <c r="L193" s="85">
        <v>0.8125</v>
      </c>
      <c r="M193" s="87" t="s">
        <v>3</v>
      </c>
      <c r="N193" s="347" t="s">
        <v>23</v>
      </c>
      <c r="O193" s="347"/>
      <c r="P193" s="347"/>
    </row>
    <row r="194" spans="2:16" ht="30.75">
      <c r="B194" s="92">
        <f>+C194</f>
        <v>43549</v>
      </c>
      <c r="C194" s="101">
        <v>43549</v>
      </c>
      <c r="D194" s="101"/>
      <c r="E194" s="84" t="s">
        <v>260</v>
      </c>
      <c r="F194" s="116"/>
      <c r="I194" s="84" t="s">
        <v>92</v>
      </c>
      <c r="K194" s="85" t="s">
        <v>163</v>
      </c>
      <c r="L194" s="85">
        <v>0.8125</v>
      </c>
      <c r="M194" s="87" t="s">
        <v>3</v>
      </c>
      <c r="N194" s="347" t="s">
        <v>23</v>
      </c>
      <c r="O194" s="347"/>
      <c r="P194" s="347"/>
    </row>
    <row r="195" spans="2:16" ht="30.75">
      <c r="B195" s="92">
        <f t="shared" si="11"/>
        <v>43549</v>
      </c>
      <c r="C195" s="101">
        <v>43549</v>
      </c>
      <c r="D195" s="101"/>
      <c r="E195" s="84" t="s">
        <v>260</v>
      </c>
      <c r="F195" s="116"/>
      <c r="I195" s="84" t="s">
        <v>92</v>
      </c>
      <c r="K195" s="85" t="s">
        <v>25</v>
      </c>
      <c r="L195" s="85">
        <v>0.8125</v>
      </c>
      <c r="M195" s="87" t="s">
        <v>3</v>
      </c>
      <c r="N195" s="347" t="s">
        <v>23</v>
      </c>
      <c r="O195" s="347"/>
      <c r="P195" s="347"/>
    </row>
    <row r="196" spans="2:21" s="81" customFormat="1" ht="30.75">
      <c r="B196" s="92">
        <f t="shared" si="11"/>
        <v>43582</v>
      </c>
      <c r="C196" s="101">
        <v>43582</v>
      </c>
      <c r="D196" s="101"/>
      <c r="E196" s="84" t="s">
        <v>261</v>
      </c>
      <c r="F196" s="116"/>
      <c r="G196" s="83"/>
      <c r="H196" s="84" t="s">
        <v>10</v>
      </c>
      <c r="I196" s="84" t="s">
        <v>0</v>
      </c>
      <c r="J196" s="84"/>
      <c r="K196" s="86" t="s">
        <v>72</v>
      </c>
      <c r="L196" s="87"/>
      <c r="M196" s="87"/>
      <c r="P196" s="87"/>
      <c r="R196" s="89"/>
      <c r="S196" s="90"/>
      <c r="U196" s="136"/>
    </row>
    <row r="197" spans="2:21" s="81" customFormat="1" ht="30.75">
      <c r="B197" s="92">
        <f t="shared" si="11"/>
        <v>43583</v>
      </c>
      <c r="C197" s="101">
        <v>43583</v>
      </c>
      <c r="D197" s="101"/>
      <c r="E197" s="129" t="s">
        <v>261</v>
      </c>
      <c r="F197" s="137"/>
      <c r="G197" s="138"/>
      <c r="H197" s="129" t="s">
        <v>13</v>
      </c>
      <c r="I197" s="84" t="s">
        <v>0</v>
      </c>
      <c r="J197" s="84"/>
      <c r="K197" s="86" t="s">
        <v>72</v>
      </c>
      <c r="L197" s="87"/>
      <c r="M197" s="87"/>
      <c r="P197" s="87"/>
      <c r="R197" s="89"/>
      <c r="S197" s="90"/>
      <c r="U197" s="136"/>
    </row>
    <row r="198" spans="3:21" s="81" customFormat="1" ht="30.75">
      <c r="C198" s="101"/>
      <c r="D198" s="101"/>
      <c r="E198" s="125"/>
      <c r="F198" s="126"/>
      <c r="G198" s="127"/>
      <c r="H198" s="125"/>
      <c r="I198" s="84"/>
      <c r="J198" s="84"/>
      <c r="K198" s="86"/>
      <c r="L198" s="87"/>
      <c r="M198" s="87"/>
      <c r="P198" s="87"/>
      <c r="R198" s="89"/>
      <c r="S198" s="90"/>
      <c r="U198" s="136"/>
    </row>
    <row r="199" spans="2:10" ht="35.25">
      <c r="B199" s="81"/>
      <c r="C199" s="79" t="s">
        <v>29</v>
      </c>
      <c r="D199" s="101"/>
      <c r="J199" s="106"/>
    </row>
    <row r="200" spans="2:10" ht="35.25">
      <c r="B200" s="81"/>
      <c r="C200" s="79" t="s">
        <v>157</v>
      </c>
      <c r="D200" s="101"/>
      <c r="J200" s="106"/>
    </row>
    <row r="201" spans="2:19" ht="30.75">
      <c r="B201" s="92">
        <f>+C201</f>
        <v>43399</v>
      </c>
      <c r="C201" s="101">
        <v>43399</v>
      </c>
      <c r="D201" s="101"/>
      <c r="E201" s="84" t="s">
        <v>158</v>
      </c>
      <c r="G201" s="84"/>
      <c r="J201" s="106"/>
      <c r="K201" s="85" t="s">
        <v>25</v>
      </c>
      <c r="L201" s="85">
        <v>0.4166666666666667</v>
      </c>
      <c r="N201" s="347" t="s">
        <v>23</v>
      </c>
      <c r="O201" s="347"/>
      <c r="P201" s="347"/>
      <c r="S201" s="337"/>
    </row>
    <row r="202" spans="2:19" ht="30.75">
      <c r="B202" s="92">
        <f>+C202</f>
        <v>43401</v>
      </c>
      <c r="C202" s="101">
        <v>43401</v>
      </c>
      <c r="D202" s="101"/>
      <c r="E202" s="84" t="s">
        <v>257</v>
      </c>
      <c r="G202" s="84"/>
      <c r="K202" s="98" t="s">
        <v>25</v>
      </c>
      <c r="L202" s="85">
        <v>0.4166666666666667</v>
      </c>
      <c r="N202" s="347" t="s">
        <v>23</v>
      </c>
      <c r="O202" s="347"/>
      <c r="P202" s="347"/>
      <c r="S202" s="337"/>
    </row>
    <row r="203" spans="2:10" ht="35.25">
      <c r="B203" s="81"/>
      <c r="C203" s="79" t="s">
        <v>42</v>
      </c>
      <c r="D203" s="101"/>
      <c r="J203" s="106"/>
    </row>
    <row r="204" spans="2:12" ht="30.75">
      <c r="B204" s="92">
        <f>+C204</f>
        <v>43624</v>
      </c>
      <c r="C204" s="101">
        <v>43624</v>
      </c>
      <c r="D204" s="101"/>
      <c r="E204" s="84" t="s">
        <v>154</v>
      </c>
      <c r="G204" s="84"/>
      <c r="I204" s="84" t="s">
        <v>21</v>
      </c>
      <c r="K204" s="86" t="s">
        <v>72</v>
      </c>
      <c r="L204" s="87"/>
    </row>
    <row r="205" spans="2:12" ht="30.75">
      <c r="B205" s="92">
        <f>+C205</f>
        <v>43625</v>
      </c>
      <c r="C205" s="101">
        <v>43625</v>
      </c>
      <c r="D205" s="101"/>
      <c r="E205" s="84" t="s">
        <v>154</v>
      </c>
      <c r="G205" s="84"/>
      <c r="I205" s="84" t="s">
        <v>22</v>
      </c>
      <c r="K205" s="86" t="s">
        <v>72</v>
      </c>
      <c r="L205" s="87"/>
    </row>
    <row r="206" spans="2:12" ht="30.75">
      <c r="B206" s="92">
        <f>+C206</f>
        <v>43626</v>
      </c>
      <c r="C206" s="101">
        <v>43626</v>
      </c>
      <c r="D206" s="101"/>
      <c r="E206" s="84" t="s">
        <v>154</v>
      </c>
      <c r="G206" s="84"/>
      <c r="I206" s="84" t="s">
        <v>24</v>
      </c>
      <c r="K206" s="86" t="s">
        <v>72</v>
      </c>
      <c r="L206" s="87"/>
    </row>
    <row r="207" spans="2:10" ht="35.25">
      <c r="B207" s="81"/>
      <c r="C207" s="79" t="s">
        <v>284</v>
      </c>
      <c r="D207" s="101"/>
      <c r="J207" s="106"/>
    </row>
    <row r="208" spans="2:12" ht="30.75">
      <c r="B208" s="92">
        <f>+C208</f>
        <v>43407</v>
      </c>
      <c r="C208" s="101">
        <v>43407</v>
      </c>
      <c r="D208" s="101"/>
      <c r="E208" s="84" t="s">
        <v>282</v>
      </c>
      <c r="G208" s="84"/>
      <c r="I208" s="84" t="s">
        <v>21</v>
      </c>
      <c r="K208" s="86" t="s">
        <v>72</v>
      </c>
      <c r="L208" s="87"/>
    </row>
    <row r="209" spans="2:12" ht="30.75">
      <c r="B209" s="92">
        <f>+C209</f>
        <v>43408</v>
      </c>
      <c r="C209" s="101">
        <v>43408</v>
      </c>
      <c r="D209" s="101"/>
      <c r="E209" s="84" t="s">
        <v>282</v>
      </c>
      <c r="G209" s="84"/>
      <c r="I209" s="84" t="s">
        <v>22</v>
      </c>
      <c r="K209" s="86" t="s">
        <v>72</v>
      </c>
      <c r="L209" s="87"/>
    </row>
    <row r="210" spans="2:16" ht="15" customHeight="1">
      <c r="B210" s="81"/>
      <c r="C210" s="101"/>
      <c r="D210" s="101"/>
      <c r="E210" s="84"/>
      <c r="G210" s="84"/>
      <c r="O210" s="87"/>
      <c r="P210" s="87"/>
    </row>
    <row r="211" spans="2:10" ht="35.25">
      <c r="B211" s="81"/>
      <c r="C211" s="79" t="s">
        <v>43</v>
      </c>
      <c r="D211" s="101"/>
      <c r="J211" s="106"/>
    </row>
    <row r="212" spans="2:10" ht="35.25">
      <c r="B212" s="81"/>
      <c r="C212" s="79" t="s">
        <v>94</v>
      </c>
      <c r="D212" s="101"/>
      <c r="J212" s="106"/>
    </row>
    <row r="213" spans="2:16" ht="30.75">
      <c r="B213" s="92">
        <f aca="true" t="shared" si="12" ref="B213:B221">+C213</f>
        <v>43430</v>
      </c>
      <c r="C213" s="101">
        <v>43430</v>
      </c>
      <c r="D213" s="101"/>
      <c r="E213" s="84" t="s">
        <v>254</v>
      </c>
      <c r="F213" s="139"/>
      <c r="G213" s="106"/>
      <c r="H213" s="106"/>
      <c r="I213" s="84" t="s">
        <v>91</v>
      </c>
      <c r="J213" s="140"/>
      <c r="K213" s="98" t="s">
        <v>2</v>
      </c>
      <c r="L213" s="85" t="s">
        <v>202</v>
      </c>
      <c r="M213" s="87" t="s">
        <v>3</v>
      </c>
      <c r="N213" s="347" t="s">
        <v>23</v>
      </c>
      <c r="O213" s="347"/>
      <c r="P213" s="347"/>
    </row>
    <row r="214" spans="2:16" ht="30.75">
      <c r="B214" s="92">
        <f>+C214</f>
        <v>43430</v>
      </c>
      <c r="C214" s="101">
        <v>43430</v>
      </c>
      <c r="D214" s="101"/>
      <c r="E214" s="84" t="s">
        <v>254</v>
      </c>
      <c r="F214" s="139"/>
      <c r="G214" s="106"/>
      <c r="H214" s="106"/>
      <c r="I214" s="84" t="s">
        <v>91</v>
      </c>
      <c r="J214" s="140"/>
      <c r="K214" s="343" t="s">
        <v>163</v>
      </c>
      <c r="L214" s="85" t="s">
        <v>202</v>
      </c>
      <c r="M214" s="87" t="s">
        <v>3</v>
      </c>
      <c r="N214" s="347" t="s">
        <v>23</v>
      </c>
      <c r="O214" s="347"/>
      <c r="P214" s="347"/>
    </row>
    <row r="215" spans="2:16" ht="30.75">
      <c r="B215" s="92">
        <f t="shared" si="12"/>
        <v>43430</v>
      </c>
      <c r="C215" s="101">
        <v>43430</v>
      </c>
      <c r="D215" s="101"/>
      <c r="E215" s="84" t="s">
        <v>254</v>
      </c>
      <c r="F215" s="139"/>
      <c r="G215" s="106"/>
      <c r="H215" s="106"/>
      <c r="I215" s="84" t="s">
        <v>91</v>
      </c>
      <c r="J215" s="140"/>
      <c r="K215" s="98" t="s">
        <v>25</v>
      </c>
      <c r="L215" s="85" t="s">
        <v>202</v>
      </c>
      <c r="M215" s="87" t="s">
        <v>3</v>
      </c>
      <c r="N215" s="347" t="s">
        <v>23</v>
      </c>
      <c r="O215" s="347"/>
      <c r="P215" s="347"/>
    </row>
    <row r="216" spans="2:16" ht="30.75">
      <c r="B216" s="92">
        <f t="shared" si="12"/>
        <v>43443</v>
      </c>
      <c r="C216" s="101">
        <v>43443</v>
      </c>
      <c r="D216" s="101"/>
      <c r="E216" s="84" t="s">
        <v>254</v>
      </c>
      <c r="F216" s="139"/>
      <c r="G216" s="106"/>
      <c r="H216" s="106"/>
      <c r="I216" s="84" t="s">
        <v>92</v>
      </c>
      <c r="J216" s="140"/>
      <c r="K216" s="98" t="s">
        <v>2</v>
      </c>
      <c r="L216" s="85" t="s">
        <v>203</v>
      </c>
      <c r="M216" s="87" t="s">
        <v>3</v>
      </c>
      <c r="N216" s="347" t="s">
        <v>23</v>
      </c>
      <c r="O216" s="347"/>
      <c r="P216" s="347"/>
    </row>
    <row r="217" spans="2:16" ht="30.75">
      <c r="B217" s="92">
        <f t="shared" si="12"/>
        <v>43443</v>
      </c>
      <c r="C217" s="101">
        <v>43443</v>
      </c>
      <c r="D217" s="101"/>
      <c r="E217" s="84" t="s">
        <v>254</v>
      </c>
      <c r="F217" s="139"/>
      <c r="G217" s="106"/>
      <c r="H217" s="106"/>
      <c r="I217" s="84" t="s">
        <v>92</v>
      </c>
      <c r="J217" s="140"/>
      <c r="K217" s="98" t="s">
        <v>25</v>
      </c>
      <c r="L217" s="85" t="s">
        <v>203</v>
      </c>
      <c r="M217" s="87" t="s">
        <v>3</v>
      </c>
      <c r="N217" s="347" t="s">
        <v>23</v>
      </c>
      <c r="O217" s="347"/>
      <c r="P217" s="347"/>
    </row>
    <row r="218" spans="2:16" ht="30.75">
      <c r="B218" s="92">
        <f t="shared" si="12"/>
        <v>43512</v>
      </c>
      <c r="C218" s="101">
        <v>43512</v>
      </c>
      <c r="D218" s="101"/>
      <c r="E218" s="84" t="s">
        <v>255</v>
      </c>
      <c r="F218" s="139"/>
      <c r="G218" s="106"/>
      <c r="H218" s="106"/>
      <c r="I218" s="141" t="s">
        <v>11</v>
      </c>
      <c r="J218" s="141" t="s">
        <v>50</v>
      </c>
      <c r="N218" s="99"/>
      <c r="O218" s="99"/>
      <c r="P218" s="99"/>
    </row>
    <row r="219" spans="2:16" ht="30.75">
      <c r="B219" s="92">
        <f t="shared" si="12"/>
        <v>43512</v>
      </c>
      <c r="C219" s="101">
        <v>43512</v>
      </c>
      <c r="D219" s="101"/>
      <c r="E219" s="84" t="s">
        <v>255</v>
      </c>
      <c r="F219" s="139"/>
      <c r="G219" s="106"/>
      <c r="H219" s="106"/>
      <c r="I219" s="106" t="s">
        <v>12</v>
      </c>
      <c r="J219" s="141" t="s">
        <v>155</v>
      </c>
      <c r="N219" s="99"/>
      <c r="O219" s="99"/>
      <c r="P219" s="99"/>
    </row>
    <row r="220" spans="2:16" ht="30.75">
      <c r="B220" s="92">
        <f t="shared" si="12"/>
        <v>43513</v>
      </c>
      <c r="C220" s="101">
        <v>43513</v>
      </c>
      <c r="D220" s="101"/>
      <c r="E220" s="142" t="s">
        <v>256</v>
      </c>
      <c r="F220" s="143"/>
      <c r="G220" s="144"/>
      <c r="H220" s="144"/>
      <c r="I220" s="145" t="s">
        <v>11</v>
      </c>
      <c r="J220" s="141" t="s">
        <v>50</v>
      </c>
      <c r="K220" s="85" t="s">
        <v>72</v>
      </c>
      <c r="N220" s="99"/>
      <c r="O220" s="99"/>
      <c r="P220" s="99"/>
    </row>
    <row r="221" spans="2:16" ht="30.75">
      <c r="B221" s="92">
        <f t="shared" si="12"/>
        <v>43513</v>
      </c>
      <c r="C221" s="101">
        <v>43513</v>
      </c>
      <c r="D221" s="101"/>
      <c r="E221" s="146" t="s">
        <v>256</v>
      </c>
      <c r="F221" s="147"/>
      <c r="G221" s="148"/>
      <c r="H221" s="148"/>
      <c r="I221" s="149" t="s">
        <v>12</v>
      </c>
      <c r="J221" s="141" t="s">
        <v>155</v>
      </c>
      <c r="K221" s="86" t="s">
        <v>72</v>
      </c>
      <c r="L221" s="87"/>
      <c r="N221" s="99"/>
      <c r="O221" s="99"/>
      <c r="P221" s="99"/>
    </row>
    <row r="222" spans="2:16" ht="30.75">
      <c r="B222" s="92"/>
      <c r="C222" s="101"/>
      <c r="D222" s="101"/>
      <c r="E222" s="150"/>
      <c r="F222" s="151"/>
      <c r="G222" s="152"/>
      <c r="H222" s="152"/>
      <c r="I222" s="153"/>
      <c r="J222" s="141"/>
      <c r="K222" s="86"/>
      <c r="L222" s="87"/>
      <c r="N222" s="99"/>
      <c r="O222" s="99"/>
      <c r="P222" s="99"/>
    </row>
    <row r="223" spans="2:16" ht="35.25">
      <c r="B223" s="81"/>
      <c r="C223" s="79" t="s">
        <v>43</v>
      </c>
      <c r="D223" s="101"/>
      <c r="E223" s="154"/>
      <c r="F223" s="155"/>
      <c r="G223" s="156"/>
      <c r="H223" s="156"/>
      <c r="I223" s="157"/>
      <c r="J223" s="140"/>
      <c r="K223" s="86"/>
      <c r="L223" s="87"/>
      <c r="N223" s="99"/>
      <c r="O223" s="99"/>
      <c r="P223" s="99"/>
    </row>
    <row r="224" spans="2:16" ht="35.25">
      <c r="B224" s="81"/>
      <c r="C224" s="79" t="s">
        <v>110</v>
      </c>
      <c r="D224" s="101"/>
      <c r="E224" s="154"/>
      <c r="F224" s="155"/>
      <c r="G224" s="156"/>
      <c r="H224" s="156"/>
      <c r="I224" s="157"/>
      <c r="J224" s="140"/>
      <c r="K224" s="86"/>
      <c r="L224" s="87"/>
      <c r="N224" s="99"/>
      <c r="O224" s="99"/>
      <c r="P224" s="99"/>
    </row>
    <row r="225" spans="2:16" ht="30.75">
      <c r="B225" s="92">
        <f aca="true" t="shared" si="13" ref="B225:B234">+C225</f>
        <v>43367</v>
      </c>
      <c r="C225" s="101">
        <v>43367</v>
      </c>
      <c r="D225" s="101"/>
      <c r="E225" s="84" t="s">
        <v>83</v>
      </c>
      <c r="F225" s="139"/>
      <c r="G225" s="106"/>
      <c r="H225" s="106"/>
      <c r="I225" s="84" t="s">
        <v>91</v>
      </c>
      <c r="J225" s="140"/>
      <c r="K225" s="98" t="s">
        <v>2</v>
      </c>
      <c r="L225" s="85" t="s">
        <v>202</v>
      </c>
      <c r="M225" s="87" t="s">
        <v>3</v>
      </c>
      <c r="N225" s="347" t="s">
        <v>23</v>
      </c>
      <c r="O225" s="347"/>
      <c r="P225" s="347"/>
    </row>
    <row r="226" spans="2:16" ht="30.75">
      <c r="B226" s="92">
        <f>+C226</f>
        <v>43367</v>
      </c>
      <c r="C226" s="101">
        <v>43367</v>
      </c>
      <c r="D226" s="101"/>
      <c r="E226" s="84" t="s">
        <v>83</v>
      </c>
      <c r="F226" s="139"/>
      <c r="G226" s="106"/>
      <c r="H226" s="106"/>
      <c r="I226" s="84" t="s">
        <v>91</v>
      </c>
      <c r="J226" s="140"/>
      <c r="K226" s="343" t="s">
        <v>163</v>
      </c>
      <c r="L226" s="85" t="s">
        <v>202</v>
      </c>
      <c r="M226" s="87" t="s">
        <v>3</v>
      </c>
      <c r="N226" s="347" t="s">
        <v>23</v>
      </c>
      <c r="O226" s="347"/>
      <c r="P226" s="347"/>
    </row>
    <row r="227" spans="2:16" ht="30.75">
      <c r="B227" s="92">
        <f t="shared" si="13"/>
        <v>43367</v>
      </c>
      <c r="C227" s="101">
        <v>43367</v>
      </c>
      <c r="D227" s="101"/>
      <c r="E227" s="84" t="s">
        <v>83</v>
      </c>
      <c r="F227" s="139"/>
      <c r="G227" s="106"/>
      <c r="H227" s="106"/>
      <c r="I227" s="84" t="s">
        <v>91</v>
      </c>
      <c r="J227" s="140"/>
      <c r="K227" s="98" t="s">
        <v>25</v>
      </c>
      <c r="L227" s="85" t="s">
        <v>202</v>
      </c>
      <c r="M227" s="87" t="s">
        <v>3</v>
      </c>
      <c r="N227" s="347" t="s">
        <v>23</v>
      </c>
      <c r="O227" s="347"/>
      <c r="P227" s="347"/>
    </row>
    <row r="228" spans="2:16" ht="30.75">
      <c r="B228" s="92">
        <f t="shared" si="13"/>
        <v>43386</v>
      </c>
      <c r="C228" s="101">
        <v>43386</v>
      </c>
      <c r="D228" s="101"/>
      <c r="E228" s="84" t="s">
        <v>83</v>
      </c>
      <c r="F228" s="139"/>
      <c r="G228" s="106"/>
      <c r="H228" s="106"/>
      <c r="I228" s="84" t="s">
        <v>92</v>
      </c>
      <c r="J228" s="140"/>
      <c r="K228" s="98" t="s">
        <v>2</v>
      </c>
      <c r="L228" s="85">
        <v>0.4166666666666667</v>
      </c>
      <c r="M228" s="87" t="s">
        <v>3</v>
      </c>
      <c r="N228" s="347" t="s">
        <v>23</v>
      </c>
      <c r="O228" s="347"/>
      <c r="P228" s="347"/>
    </row>
    <row r="229" spans="2:16" ht="30.75">
      <c r="B229" s="92">
        <f>+C229</f>
        <v>43386</v>
      </c>
      <c r="C229" s="101">
        <v>43386</v>
      </c>
      <c r="D229" s="101"/>
      <c r="E229" s="84" t="s">
        <v>83</v>
      </c>
      <c r="F229" s="139"/>
      <c r="G229" s="106"/>
      <c r="H229" s="106"/>
      <c r="I229" s="84" t="s">
        <v>92</v>
      </c>
      <c r="J229" s="140"/>
      <c r="K229" s="343" t="s">
        <v>163</v>
      </c>
      <c r="L229" s="85" t="s">
        <v>203</v>
      </c>
      <c r="M229" s="87" t="s">
        <v>3</v>
      </c>
      <c r="N229" s="347" t="s">
        <v>23</v>
      </c>
      <c r="O229" s="347"/>
      <c r="P229" s="347"/>
    </row>
    <row r="230" spans="2:16" ht="30.75">
      <c r="B230" s="92">
        <f t="shared" si="13"/>
        <v>43386</v>
      </c>
      <c r="C230" s="101">
        <v>43386</v>
      </c>
      <c r="D230" s="101"/>
      <c r="E230" s="84" t="s">
        <v>83</v>
      </c>
      <c r="F230" s="139"/>
      <c r="G230" s="106"/>
      <c r="H230" s="106"/>
      <c r="I230" s="84" t="s">
        <v>92</v>
      </c>
      <c r="J230" s="140"/>
      <c r="K230" s="85" t="s">
        <v>25</v>
      </c>
      <c r="L230" s="85" t="s">
        <v>203</v>
      </c>
      <c r="M230" s="87" t="s">
        <v>3</v>
      </c>
      <c r="N230" s="347" t="s">
        <v>23</v>
      </c>
      <c r="O230" s="347"/>
      <c r="P230" s="347"/>
    </row>
    <row r="231" spans="2:16" ht="30.75">
      <c r="B231" s="92">
        <f t="shared" si="13"/>
        <v>43414</v>
      </c>
      <c r="C231" s="101">
        <v>43414</v>
      </c>
      <c r="D231" s="101"/>
      <c r="E231" s="84" t="s">
        <v>74</v>
      </c>
      <c r="F231" s="139"/>
      <c r="G231" s="106"/>
      <c r="H231" s="106"/>
      <c r="I231" s="141" t="s">
        <v>11</v>
      </c>
      <c r="J231" s="141" t="s">
        <v>50</v>
      </c>
      <c r="K231" s="84"/>
      <c r="L231" s="84"/>
      <c r="N231" s="84"/>
      <c r="O231" s="84"/>
      <c r="P231" s="99"/>
    </row>
    <row r="232" spans="2:16" ht="30.75">
      <c r="B232" s="92">
        <f t="shared" si="13"/>
        <v>43414</v>
      </c>
      <c r="C232" s="101">
        <v>43414</v>
      </c>
      <c r="D232" s="101"/>
      <c r="E232" s="84" t="s">
        <v>74</v>
      </c>
      <c r="F232" s="139"/>
      <c r="G232" s="106"/>
      <c r="H232" s="106"/>
      <c r="I232" s="141" t="s">
        <v>12</v>
      </c>
      <c r="J232" s="141" t="s">
        <v>155</v>
      </c>
      <c r="K232" s="98"/>
      <c r="N232" s="99"/>
      <c r="O232" s="99"/>
      <c r="P232" s="99"/>
    </row>
    <row r="233" spans="2:16" ht="30.75">
      <c r="B233" s="92">
        <f t="shared" si="13"/>
        <v>43415</v>
      </c>
      <c r="C233" s="101">
        <v>43415</v>
      </c>
      <c r="D233" s="101"/>
      <c r="E233" s="112" t="s">
        <v>75</v>
      </c>
      <c r="F233" s="158"/>
      <c r="G233" s="159"/>
      <c r="H233" s="159"/>
      <c r="I233" s="160" t="s">
        <v>11</v>
      </c>
      <c r="J233" s="141" t="s">
        <v>50</v>
      </c>
      <c r="K233" s="98" t="s">
        <v>72</v>
      </c>
      <c r="L233" s="84"/>
      <c r="M233" s="179"/>
      <c r="N233" s="84"/>
      <c r="O233" s="84"/>
      <c r="P233" s="87"/>
    </row>
    <row r="234" spans="2:15" ht="30.75">
      <c r="B234" s="92">
        <f t="shared" si="13"/>
        <v>43415</v>
      </c>
      <c r="C234" s="101">
        <v>43415</v>
      </c>
      <c r="D234" s="101"/>
      <c r="E234" s="109" t="s">
        <v>75</v>
      </c>
      <c r="F234" s="161"/>
      <c r="G234" s="162"/>
      <c r="H234" s="162"/>
      <c r="I234" s="163" t="s">
        <v>12</v>
      </c>
      <c r="J234" s="141" t="s">
        <v>155</v>
      </c>
      <c r="K234" s="86" t="s">
        <v>72</v>
      </c>
      <c r="L234" s="87"/>
      <c r="O234" s="84"/>
    </row>
    <row r="235" spans="2:15" ht="15" customHeight="1">
      <c r="B235" s="81"/>
      <c r="C235" s="101"/>
      <c r="D235" s="101"/>
      <c r="E235" s="125"/>
      <c r="F235" s="134"/>
      <c r="G235" s="164"/>
      <c r="H235" s="164"/>
      <c r="I235" s="165"/>
      <c r="J235" s="140"/>
      <c r="K235" s="86"/>
      <c r="L235" s="87"/>
      <c r="O235" s="84"/>
    </row>
    <row r="236" spans="2:10" ht="35.25">
      <c r="B236" s="81"/>
      <c r="C236" s="79" t="s">
        <v>43</v>
      </c>
      <c r="D236" s="101"/>
      <c r="J236" s="106"/>
    </row>
    <row r="237" spans="2:16" ht="35.25">
      <c r="B237" s="81"/>
      <c r="C237" s="79" t="s">
        <v>95</v>
      </c>
      <c r="D237" s="101"/>
      <c r="E237" s="84"/>
      <c r="F237" s="139"/>
      <c r="G237" s="106"/>
      <c r="H237" s="106"/>
      <c r="I237" s="106"/>
      <c r="J237" s="140"/>
      <c r="K237" s="98"/>
      <c r="N237" s="348"/>
      <c r="O237" s="348"/>
      <c r="P237" s="348"/>
    </row>
    <row r="238" spans="2:16" ht="30.75">
      <c r="B238" s="92">
        <f aca="true" t="shared" si="14" ref="B238:B246">+C238</f>
        <v>43521</v>
      </c>
      <c r="C238" s="101">
        <v>43521</v>
      </c>
      <c r="D238" s="101"/>
      <c r="E238" s="84" t="s">
        <v>89</v>
      </c>
      <c r="F238" s="139"/>
      <c r="G238" s="106"/>
      <c r="H238" s="106"/>
      <c r="I238" s="84" t="s">
        <v>91</v>
      </c>
      <c r="J238" s="140" t="s">
        <v>0</v>
      </c>
      <c r="K238" s="98" t="s">
        <v>2</v>
      </c>
      <c r="L238" s="85" t="s">
        <v>202</v>
      </c>
      <c r="M238" s="87" t="s">
        <v>3</v>
      </c>
      <c r="N238" s="347" t="s">
        <v>23</v>
      </c>
      <c r="O238" s="347"/>
      <c r="P238" s="347"/>
    </row>
    <row r="239" spans="2:16" ht="30.75">
      <c r="B239" s="92">
        <f t="shared" si="14"/>
        <v>43521</v>
      </c>
      <c r="C239" s="101">
        <v>43521</v>
      </c>
      <c r="D239" s="101"/>
      <c r="E239" s="84" t="s">
        <v>89</v>
      </c>
      <c r="F239" s="139"/>
      <c r="G239" s="106"/>
      <c r="H239" s="106"/>
      <c r="I239" s="84" t="s">
        <v>91</v>
      </c>
      <c r="J239" s="140"/>
      <c r="K239" s="98" t="s">
        <v>163</v>
      </c>
      <c r="L239" s="85" t="s">
        <v>202</v>
      </c>
      <c r="M239" s="87" t="s">
        <v>3</v>
      </c>
      <c r="N239" s="347" t="s">
        <v>23</v>
      </c>
      <c r="O239" s="347"/>
      <c r="P239" s="347"/>
    </row>
    <row r="240" spans="2:16" ht="30.75">
      <c r="B240" s="92">
        <f t="shared" si="14"/>
        <v>43521</v>
      </c>
      <c r="C240" s="101">
        <v>43521</v>
      </c>
      <c r="D240" s="101"/>
      <c r="E240" s="84" t="s">
        <v>89</v>
      </c>
      <c r="F240" s="139"/>
      <c r="G240" s="106"/>
      <c r="H240" s="106"/>
      <c r="I240" s="84" t="s">
        <v>91</v>
      </c>
      <c r="J240" s="140"/>
      <c r="K240" s="85" t="s">
        <v>25</v>
      </c>
      <c r="L240" s="85" t="s">
        <v>202</v>
      </c>
      <c r="M240" s="87" t="s">
        <v>3</v>
      </c>
      <c r="N240" s="347" t="s">
        <v>23</v>
      </c>
      <c r="O240" s="347"/>
      <c r="P240" s="347"/>
    </row>
    <row r="241" spans="2:16" ht="30.75">
      <c r="B241" s="92">
        <f t="shared" si="14"/>
        <v>43534</v>
      </c>
      <c r="C241" s="101">
        <v>43534</v>
      </c>
      <c r="D241" s="101"/>
      <c r="E241" s="84" t="s">
        <v>89</v>
      </c>
      <c r="F241" s="139"/>
      <c r="G241" s="106"/>
      <c r="H241" s="106"/>
      <c r="I241" s="84" t="s">
        <v>92</v>
      </c>
      <c r="J241" s="140"/>
      <c r="K241" s="98" t="s">
        <v>2</v>
      </c>
      <c r="L241" s="85" t="s">
        <v>203</v>
      </c>
      <c r="M241" s="87" t="s">
        <v>3</v>
      </c>
      <c r="N241" s="347" t="s">
        <v>23</v>
      </c>
      <c r="O241" s="347"/>
      <c r="P241" s="347"/>
    </row>
    <row r="242" spans="2:16" ht="30.75">
      <c r="B242" s="92">
        <f t="shared" si="14"/>
        <v>43534</v>
      </c>
      <c r="C242" s="101">
        <v>43534</v>
      </c>
      <c r="D242" s="101"/>
      <c r="E242" s="84" t="s">
        <v>89</v>
      </c>
      <c r="F242" s="139"/>
      <c r="G242" s="106"/>
      <c r="H242" s="106"/>
      <c r="I242" s="84" t="s">
        <v>92</v>
      </c>
      <c r="J242" s="140" t="s">
        <v>0</v>
      </c>
      <c r="K242" s="85" t="s">
        <v>25</v>
      </c>
      <c r="L242" s="85" t="s">
        <v>203</v>
      </c>
      <c r="M242" s="87" t="s">
        <v>3</v>
      </c>
      <c r="N242" s="347" t="s">
        <v>23</v>
      </c>
      <c r="O242" s="347"/>
      <c r="P242" s="347"/>
    </row>
    <row r="243" spans="2:16" ht="30.75">
      <c r="B243" s="92">
        <f>+C243</f>
        <v>43555</v>
      </c>
      <c r="C243" s="101">
        <v>43555</v>
      </c>
      <c r="D243" s="101"/>
      <c r="E243" s="112" t="s">
        <v>76</v>
      </c>
      <c r="F243" s="158"/>
      <c r="G243" s="159"/>
      <c r="H243" s="159"/>
      <c r="I243" s="159" t="s">
        <v>137</v>
      </c>
      <c r="J243" s="140"/>
      <c r="K243" s="85" t="s">
        <v>2</v>
      </c>
      <c r="L243" s="85">
        <v>0.4166666666666667</v>
      </c>
      <c r="M243" s="87" t="s">
        <v>3</v>
      </c>
      <c r="N243" s="99"/>
      <c r="O243" s="99"/>
      <c r="P243" s="99"/>
    </row>
    <row r="244" spans="2:16" ht="30.75">
      <c r="B244" s="92">
        <f>+C244</f>
        <v>43555</v>
      </c>
      <c r="C244" s="101">
        <v>43555</v>
      </c>
      <c r="D244" s="101"/>
      <c r="E244" s="112" t="s">
        <v>76</v>
      </c>
      <c r="F244" s="158"/>
      <c r="G244" s="159"/>
      <c r="H244" s="159"/>
      <c r="I244" s="159" t="s">
        <v>141</v>
      </c>
      <c r="J244" s="140"/>
      <c r="K244" s="85" t="s">
        <v>2</v>
      </c>
      <c r="L244" s="85">
        <v>0.5416666666666666</v>
      </c>
      <c r="M244" s="87" t="s">
        <v>6</v>
      </c>
      <c r="N244" s="99"/>
      <c r="O244" s="99"/>
      <c r="P244" s="99"/>
    </row>
    <row r="245" spans="2:16" ht="30.75">
      <c r="B245" s="92">
        <f>+C245</f>
        <v>43555</v>
      </c>
      <c r="C245" s="101">
        <v>43555</v>
      </c>
      <c r="D245" s="101"/>
      <c r="E245" s="109" t="s">
        <v>76</v>
      </c>
      <c r="F245" s="161"/>
      <c r="G245" s="162"/>
      <c r="H245" s="162"/>
      <c r="I245" s="162" t="s">
        <v>149</v>
      </c>
      <c r="J245" s="140"/>
      <c r="K245" s="85" t="s">
        <v>25</v>
      </c>
      <c r="L245" s="85" t="s">
        <v>278</v>
      </c>
      <c r="M245" s="87" t="s">
        <v>6</v>
      </c>
      <c r="N245" s="99"/>
      <c r="O245" s="99"/>
      <c r="P245" s="99"/>
    </row>
    <row r="246" spans="2:16" ht="30.75">
      <c r="B246" s="92">
        <f t="shared" si="14"/>
        <v>43555</v>
      </c>
      <c r="C246" s="101">
        <v>43555</v>
      </c>
      <c r="D246" s="101"/>
      <c r="E246" s="109" t="s">
        <v>76</v>
      </c>
      <c r="F246" s="161"/>
      <c r="G246" s="162"/>
      <c r="H246" s="162"/>
      <c r="I246" s="162" t="s">
        <v>156</v>
      </c>
      <c r="J246" s="140"/>
      <c r="K246" s="98" t="s">
        <v>2</v>
      </c>
      <c r="L246" s="85">
        <v>0.5416666666666666</v>
      </c>
      <c r="M246" s="87" t="s">
        <v>6</v>
      </c>
      <c r="N246" s="99"/>
      <c r="O246" s="99"/>
      <c r="P246" s="99"/>
    </row>
    <row r="247" spans="2:16" ht="15" customHeight="1">
      <c r="B247" s="92"/>
      <c r="C247" s="101"/>
      <c r="D247" s="101"/>
      <c r="E247" s="125"/>
      <c r="F247" s="134"/>
      <c r="G247" s="164"/>
      <c r="H247" s="164"/>
      <c r="I247" s="164"/>
      <c r="J247" s="140"/>
      <c r="K247" s="98"/>
      <c r="N247" s="99"/>
      <c r="O247" s="99"/>
      <c r="P247" s="99"/>
    </row>
    <row r="248" spans="2:16" ht="35.25">
      <c r="B248" s="81"/>
      <c r="C248" s="79" t="s">
        <v>43</v>
      </c>
      <c r="D248" s="101"/>
      <c r="E248" s="166"/>
      <c r="F248" s="167"/>
      <c r="G248" s="168"/>
      <c r="H248" s="168"/>
      <c r="I248" s="168"/>
      <c r="J248" s="140"/>
      <c r="N248" s="99"/>
      <c r="O248" s="99"/>
      <c r="P248" s="99"/>
    </row>
    <row r="249" spans="2:16" ht="35.25">
      <c r="B249" s="81"/>
      <c r="C249" s="79" t="s">
        <v>44</v>
      </c>
      <c r="D249" s="101"/>
      <c r="E249" s="166"/>
      <c r="F249" s="167"/>
      <c r="G249" s="168"/>
      <c r="H249" s="168"/>
      <c r="I249" s="168"/>
      <c r="J249" s="140"/>
      <c r="N249" s="99"/>
      <c r="O249" s="99"/>
      <c r="P249" s="99"/>
    </row>
    <row r="250" spans="2:16" ht="30.75">
      <c r="B250" s="92">
        <f aca="true" t="shared" si="15" ref="B250:B259">+C250</f>
        <v>43586</v>
      </c>
      <c r="C250" s="101">
        <v>43586</v>
      </c>
      <c r="D250" s="101"/>
      <c r="E250" s="84" t="s">
        <v>90</v>
      </c>
      <c r="F250" s="139"/>
      <c r="G250" s="106"/>
      <c r="H250" s="106"/>
      <c r="I250" s="84" t="s">
        <v>91</v>
      </c>
      <c r="J250" s="140" t="s">
        <v>0</v>
      </c>
      <c r="K250" s="98" t="s">
        <v>2</v>
      </c>
      <c r="L250" s="85">
        <v>0.4166666666666667</v>
      </c>
      <c r="M250" s="87" t="s">
        <v>3</v>
      </c>
      <c r="N250" s="347" t="s">
        <v>23</v>
      </c>
      <c r="O250" s="347"/>
      <c r="P250" s="347"/>
    </row>
    <row r="251" spans="2:16" ht="30.75">
      <c r="B251" s="92">
        <f t="shared" si="15"/>
        <v>43586</v>
      </c>
      <c r="C251" s="101">
        <v>43586</v>
      </c>
      <c r="D251" s="101"/>
      <c r="E251" s="84" t="s">
        <v>90</v>
      </c>
      <c r="F251" s="139"/>
      <c r="G251" s="106"/>
      <c r="H251" s="106"/>
      <c r="I251" s="84" t="s">
        <v>91</v>
      </c>
      <c r="J251" s="140"/>
      <c r="K251" s="98" t="s">
        <v>163</v>
      </c>
      <c r="L251" s="85">
        <v>0.4166666666666667</v>
      </c>
      <c r="M251" s="87" t="s">
        <v>3</v>
      </c>
      <c r="N251" s="347" t="s">
        <v>23</v>
      </c>
      <c r="O251" s="347"/>
      <c r="P251" s="347"/>
    </row>
    <row r="252" spans="2:16" ht="30.75">
      <c r="B252" s="92">
        <f t="shared" si="15"/>
        <v>43586</v>
      </c>
      <c r="C252" s="101">
        <v>43586</v>
      </c>
      <c r="D252" s="101"/>
      <c r="E252" s="84" t="s">
        <v>90</v>
      </c>
      <c r="F252" s="139"/>
      <c r="G252" s="106"/>
      <c r="H252" s="106"/>
      <c r="I252" s="84" t="s">
        <v>91</v>
      </c>
      <c r="J252" s="140"/>
      <c r="K252" s="85" t="s">
        <v>25</v>
      </c>
      <c r="L252" s="85">
        <v>0.4166666666666667</v>
      </c>
      <c r="M252" s="87" t="s">
        <v>3</v>
      </c>
      <c r="N252" s="347" t="s">
        <v>23</v>
      </c>
      <c r="O252" s="347"/>
      <c r="P252" s="347"/>
    </row>
    <row r="253" spans="2:16" ht="30.75">
      <c r="B253" s="92">
        <f t="shared" si="15"/>
        <v>43589</v>
      </c>
      <c r="C253" s="101">
        <v>43589</v>
      </c>
      <c r="D253" s="101"/>
      <c r="E253" s="84" t="s">
        <v>90</v>
      </c>
      <c r="F253" s="139"/>
      <c r="G253" s="106"/>
      <c r="H253" s="106"/>
      <c r="I253" s="84" t="s">
        <v>92</v>
      </c>
      <c r="J253" s="140"/>
      <c r="K253" s="98" t="s">
        <v>2</v>
      </c>
      <c r="L253" s="85">
        <v>0.4166666666666667</v>
      </c>
      <c r="M253" s="87" t="s">
        <v>3</v>
      </c>
      <c r="N253" s="347" t="s">
        <v>23</v>
      </c>
      <c r="O253" s="347"/>
      <c r="P253" s="347"/>
    </row>
    <row r="254" spans="2:16" ht="30.75">
      <c r="B254" s="92">
        <f t="shared" si="15"/>
        <v>43589</v>
      </c>
      <c r="C254" s="101">
        <v>43589</v>
      </c>
      <c r="D254" s="101"/>
      <c r="E254" s="84" t="s">
        <v>90</v>
      </c>
      <c r="F254" s="139"/>
      <c r="G254" s="106"/>
      <c r="H254" s="106"/>
      <c r="I254" s="84" t="s">
        <v>92</v>
      </c>
      <c r="J254" s="140"/>
      <c r="K254" s="85" t="s">
        <v>163</v>
      </c>
      <c r="L254" s="85">
        <v>0.4166666666666667</v>
      </c>
      <c r="M254" s="87" t="s">
        <v>3</v>
      </c>
      <c r="N254" s="347" t="s">
        <v>23</v>
      </c>
      <c r="O254" s="347"/>
      <c r="P254" s="347"/>
    </row>
    <row r="255" spans="2:16" ht="30.75">
      <c r="B255" s="92">
        <f t="shared" si="15"/>
        <v>43589</v>
      </c>
      <c r="C255" s="101">
        <v>43589</v>
      </c>
      <c r="D255" s="101"/>
      <c r="E255" s="84" t="s">
        <v>90</v>
      </c>
      <c r="F255" s="139"/>
      <c r="G255" s="106"/>
      <c r="H255" s="106"/>
      <c r="I255" s="84" t="s">
        <v>92</v>
      </c>
      <c r="J255" s="140" t="s">
        <v>0</v>
      </c>
      <c r="K255" s="85" t="s">
        <v>25</v>
      </c>
      <c r="L255" s="85">
        <v>0.4166666666666667</v>
      </c>
      <c r="M255" s="87" t="s">
        <v>3</v>
      </c>
      <c r="N255" s="347" t="s">
        <v>23</v>
      </c>
      <c r="O255" s="347"/>
      <c r="P255" s="347"/>
    </row>
    <row r="256" spans="2:16" ht="30.75">
      <c r="B256" s="92">
        <f t="shared" si="15"/>
        <v>43632</v>
      </c>
      <c r="C256" s="101">
        <v>43632</v>
      </c>
      <c r="D256" s="101"/>
      <c r="E256" s="112" t="s">
        <v>78</v>
      </c>
      <c r="F256" s="158"/>
      <c r="G256" s="159"/>
      <c r="H256" s="159"/>
      <c r="I256" s="159" t="s">
        <v>165</v>
      </c>
      <c r="J256" s="140"/>
      <c r="K256" s="98" t="s">
        <v>2</v>
      </c>
      <c r="L256" s="85">
        <v>0.4166666666666667</v>
      </c>
      <c r="M256" s="87" t="s">
        <v>6</v>
      </c>
      <c r="N256" s="99"/>
      <c r="O256" s="99"/>
      <c r="P256" s="99"/>
    </row>
    <row r="257" spans="2:16" ht="30.75">
      <c r="B257" s="92">
        <f>+C257</f>
        <v>43632</v>
      </c>
      <c r="C257" s="101">
        <v>43632</v>
      </c>
      <c r="D257" s="101"/>
      <c r="E257" s="112" t="s">
        <v>78</v>
      </c>
      <c r="F257" s="158"/>
      <c r="G257" s="159"/>
      <c r="H257" s="159"/>
      <c r="I257" s="159" t="s">
        <v>164</v>
      </c>
      <c r="J257" s="140"/>
      <c r="K257" s="98" t="s">
        <v>2</v>
      </c>
      <c r="L257" s="85">
        <v>0.4166666666666667</v>
      </c>
      <c r="M257" s="87" t="s">
        <v>6</v>
      </c>
      <c r="N257" s="99"/>
      <c r="O257" s="99"/>
      <c r="P257" s="99"/>
    </row>
    <row r="258" spans="2:16" ht="30.75">
      <c r="B258" s="92">
        <f t="shared" si="15"/>
        <v>43632</v>
      </c>
      <c r="C258" s="101">
        <v>43632</v>
      </c>
      <c r="D258" s="101"/>
      <c r="E258" s="112" t="s">
        <v>78</v>
      </c>
      <c r="F258" s="158"/>
      <c r="G258" s="159"/>
      <c r="H258" s="159"/>
      <c r="I258" s="159" t="s">
        <v>141</v>
      </c>
      <c r="J258" s="140"/>
      <c r="K258" s="98" t="s">
        <v>2</v>
      </c>
      <c r="L258" s="85">
        <v>0.4166666666666667</v>
      </c>
      <c r="M258" s="87" t="s">
        <v>6</v>
      </c>
      <c r="N258" s="99"/>
      <c r="O258" s="99"/>
      <c r="P258" s="99"/>
    </row>
    <row r="259" spans="2:16" ht="30.75">
      <c r="B259" s="92">
        <f t="shared" si="15"/>
        <v>43632</v>
      </c>
      <c r="C259" s="101">
        <v>43632</v>
      </c>
      <c r="D259" s="101"/>
      <c r="E259" s="109" t="s">
        <v>77</v>
      </c>
      <c r="F259" s="161"/>
      <c r="G259" s="162"/>
      <c r="H259" s="162"/>
      <c r="I259" s="162" t="s">
        <v>149</v>
      </c>
      <c r="J259" s="140" t="s">
        <v>0</v>
      </c>
      <c r="K259" s="98" t="s">
        <v>25</v>
      </c>
      <c r="L259" s="85" t="s">
        <v>203</v>
      </c>
      <c r="M259" s="87" t="s">
        <v>6</v>
      </c>
      <c r="N259" s="348"/>
      <c r="O259" s="348"/>
      <c r="P259" s="348"/>
    </row>
    <row r="260" spans="2:16" ht="35.25">
      <c r="B260" s="81"/>
      <c r="C260" s="79" t="s">
        <v>43</v>
      </c>
      <c r="D260" s="101"/>
      <c r="E260" s="166"/>
      <c r="F260" s="167"/>
      <c r="G260" s="168"/>
      <c r="H260" s="168"/>
      <c r="I260" s="168"/>
      <c r="J260" s="140"/>
      <c r="N260" s="309"/>
      <c r="O260" s="309"/>
      <c r="P260" s="309"/>
    </row>
    <row r="261" spans="2:16" ht="35.25">
      <c r="B261" s="81"/>
      <c r="C261" s="79" t="s">
        <v>233</v>
      </c>
      <c r="D261" s="101"/>
      <c r="E261" s="166"/>
      <c r="F261" s="167"/>
      <c r="G261" s="168"/>
      <c r="H261" s="168"/>
      <c r="I261" s="168"/>
      <c r="J261" s="140"/>
      <c r="N261" s="309"/>
      <c r="O261" s="309"/>
      <c r="P261" s="309"/>
    </row>
    <row r="262" spans="2:16" ht="30.75">
      <c r="B262" s="92">
        <f aca="true" t="shared" si="16" ref="B262:B268">+C262</f>
        <v>43569</v>
      </c>
      <c r="C262" s="101">
        <v>43569</v>
      </c>
      <c r="D262" s="101"/>
      <c r="E262" s="84" t="s">
        <v>225</v>
      </c>
      <c r="F262" s="139"/>
      <c r="G262" s="106"/>
      <c r="H262" s="106"/>
      <c r="I262" s="84" t="s">
        <v>91</v>
      </c>
      <c r="J262" s="140" t="s">
        <v>0</v>
      </c>
      <c r="K262" s="98" t="s">
        <v>2</v>
      </c>
      <c r="L262" s="85">
        <v>0.4166666666666667</v>
      </c>
      <c r="M262" s="87" t="s">
        <v>3</v>
      </c>
      <c r="N262" s="347" t="s">
        <v>23</v>
      </c>
      <c r="O262" s="347"/>
      <c r="P262" s="347"/>
    </row>
    <row r="263" spans="2:16" ht="30.75">
      <c r="B263" s="92">
        <f t="shared" si="16"/>
        <v>43569</v>
      </c>
      <c r="C263" s="101">
        <v>43569</v>
      </c>
      <c r="D263" s="101"/>
      <c r="E263" s="84" t="s">
        <v>225</v>
      </c>
      <c r="F263" s="139"/>
      <c r="G263" s="106"/>
      <c r="H263" s="106"/>
      <c r="I263" s="84" t="s">
        <v>91</v>
      </c>
      <c r="J263" s="140"/>
      <c r="K263" s="85" t="s">
        <v>25</v>
      </c>
      <c r="L263" s="85">
        <v>0.4166666666666667</v>
      </c>
      <c r="M263" s="87" t="s">
        <v>3</v>
      </c>
      <c r="N263" s="347" t="s">
        <v>23</v>
      </c>
      <c r="O263" s="347"/>
      <c r="P263" s="347"/>
    </row>
    <row r="264" spans="2:16" ht="30.75">
      <c r="B264" s="92">
        <f t="shared" si="16"/>
        <v>43605</v>
      </c>
      <c r="C264" s="101">
        <v>43605</v>
      </c>
      <c r="D264" s="101"/>
      <c r="E264" s="84" t="s">
        <v>225</v>
      </c>
      <c r="F264" s="139"/>
      <c r="G264" s="106"/>
      <c r="H264" s="106"/>
      <c r="I264" s="84" t="s">
        <v>92</v>
      </c>
      <c r="J264" s="140"/>
      <c r="K264" s="98" t="s">
        <v>2</v>
      </c>
      <c r="L264" s="85">
        <v>0.8125</v>
      </c>
      <c r="M264" s="87" t="s">
        <v>3</v>
      </c>
      <c r="N264" s="347" t="s">
        <v>23</v>
      </c>
      <c r="O264" s="347"/>
      <c r="P264" s="347"/>
    </row>
    <row r="265" spans="2:16" ht="30.75">
      <c r="B265" s="92">
        <f t="shared" si="16"/>
        <v>43605</v>
      </c>
      <c r="C265" s="101">
        <v>43605</v>
      </c>
      <c r="D265" s="101"/>
      <c r="E265" s="84" t="s">
        <v>225</v>
      </c>
      <c r="F265" s="139"/>
      <c r="G265" s="106"/>
      <c r="H265" s="106"/>
      <c r="I265" s="84" t="s">
        <v>92</v>
      </c>
      <c r="J265" s="140" t="s">
        <v>0</v>
      </c>
      <c r="K265" s="85" t="s">
        <v>25</v>
      </c>
      <c r="L265" s="85">
        <v>0.8125</v>
      </c>
      <c r="M265" s="87" t="s">
        <v>3</v>
      </c>
      <c r="N265" s="347" t="s">
        <v>23</v>
      </c>
      <c r="O265" s="347"/>
      <c r="P265" s="347"/>
    </row>
    <row r="266" spans="2:16" ht="30.75">
      <c r="B266" s="92">
        <f t="shared" si="16"/>
        <v>43610</v>
      </c>
      <c r="C266" s="101">
        <v>43610</v>
      </c>
      <c r="D266" s="101"/>
      <c r="E266" s="112" t="s">
        <v>238</v>
      </c>
      <c r="F266" s="158"/>
      <c r="G266" s="159"/>
      <c r="H266" s="159"/>
      <c r="I266" s="159" t="s">
        <v>239</v>
      </c>
      <c r="J266" s="140"/>
      <c r="K266" s="98" t="s">
        <v>2</v>
      </c>
      <c r="L266" s="85">
        <v>0.4166666666666667</v>
      </c>
      <c r="M266" s="87" t="s">
        <v>6</v>
      </c>
      <c r="N266" s="309"/>
      <c r="O266" s="309"/>
      <c r="P266" s="309"/>
    </row>
    <row r="267" spans="2:16" ht="30.75">
      <c r="B267" s="92">
        <f t="shared" si="16"/>
        <v>43610</v>
      </c>
      <c r="C267" s="101">
        <v>43610</v>
      </c>
      <c r="D267" s="101"/>
      <c r="E267" s="112" t="s">
        <v>238</v>
      </c>
      <c r="F267" s="158"/>
      <c r="G267" s="159"/>
      <c r="H267" s="159"/>
      <c r="I267" s="159" t="s">
        <v>240</v>
      </c>
      <c r="J267" s="140"/>
      <c r="K267" s="98" t="s">
        <v>2</v>
      </c>
      <c r="L267" s="85">
        <v>0.4166666666666667</v>
      </c>
      <c r="M267" s="87" t="s">
        <v>6</v>
      </c>
      <c r="N267" s="309"/>
      <c r="O267" s="309"/>
      <c r="P267" s="309"/>
    </row>
    <row r="268" spans="2:16" ht="30.75">
      <c r="B268" s="92">
        <f t="shared" si="16"/>
        <v>43610</v>
      </c>
      <c r="C268" s="101">
        <v>43610</v>
      </c>
      <c r="D268" s="101"/>
      <c r="E268" s="112" t="s">
        <v>238</v>
      </c>
      <c r="F268" s="158"/>
      <c r="G268" s="159"/>
      <c r="H268" s="159"/>
      <c r="I268" s="159" t="s">
        <v>241</v>
      </c>
      <c r="J268" s="140"/>
      <c r="K268" s="98" t="s">
        <v>2</v>
      </c>
      <c r="L268" s="85">
        <v>0.4166666666666667</v>
      </c>
      <c r="M268" s="87" t="s">
        <v>6</v>
      </c>
      <c r="N268" s="309"/>
      <c r="O268" s="309"/>
      <c r="P268" s="309"/>
    </row>
    <row r="269" spans="2:22" ht="18.75" customHeight="1">
      <c r="B269" s="81"/>
      <c r="C269" s="101"/>
      <c r="D269" s="101"/>
      <c r="E269" s="84"/>
      <c r="F269" s="139"/>
      <c r="G269" s="106"/>
      <c r="H269" s="106"/>
      <c r="I269" s="106"/>
      <c r="J269" s="140"/>
      <c r="K269" s="98"/>
      <c r="N269" s="309"/>
      <c r="O269" s="309"/>
      <c r="P269" s="309"/>
      <c r="R269"/>
      <c r="S269"/>
      <c r="T269"/>
      <c r="U269"/>
      <c r="V269"/>
    </row>
    <row r="270" spans="2:22" ht="15" customHeight="1">
      <c r="B270" s="81"/>
      <c r="C270" s="101"/>
      <c r="D270" s="101"/>
      <c r="E270" s="84"/>
      <c r="F270" s="139"/>
      <c r="G270" s="106"/>
      <c r="H270" s="106"/>
      <c r="I270" s="106"/>
      <c r="J270" s="140"/>
      <c r="K270" s="98"/>
      <c r="N270" s="309"/>
      <c r="O270" s="309"/>
      <c r="P270" s="309"/>
      <c r="R270"/>
      <c r="S270"/>
      <c r="T270"/>
      <c r="U270"/>
      <c r="V270"/>
    </row>
    <row r="271" spans="2:22" ht="35.25">
      <c r="B271" s="81"/>
      <c r="C271" s="79" t="s">
        <v>45</v>
      </c>
      <c r="D271" s="101"/>
      <c r="J271" s="106"/>
      <c r="R271"/>
      <c r="S271"/>
      <c r="T271"/>
      <c r="U271"/>
      <c r="V271"/>
    </row>
    <row r="272" spans="2:22" ht="30.75">
      <c r="B272" s="92">
        <f aca="true" t="shared" si="17" ref="B272:B281">+C272</f>
        <v>43371</v>
      </c>
      <c r="C272" s="101">
        <v>43371</v>
      </c>
      <c r="D272" s="101"/>
      <c r="E272" s="81" t="s">
        <v>32</v>
      </c>
      <c r="G272" s="98"/>
      <c r="H272" s="81"/>
      <c r="K272" s="98" t="s">
        <v>2</v>
      </c>
      <c r="L272" s="85">
        <v>0.6875</v>
      </c>
      <c r="M272" s="87" t="s">
        <v>27</v>
      </c>
      <c r="R272"/>
      <c r="S272"/>
      <c r="T272"/>
      <c r="U272"/>
      <c r="V272"/>
    </row>
    <row r="273" spans="2:22" ht="30.75">
      <c r="B273" s="92">
        <f t="shared" si="17"/>
        <v>43385</v>
      </c>
      <c r="C273" s="101">
        <v>43385</v>
      </c>
      <c r="D273" s="101"/>
      <c r="E273" s="81" t="s">
        <v>32</v>
      </c>
      <c r="G273" s="98"/>
      <c r="H273" s="81"/>
      <c r="K273" s="98" t="s">
        <v>2</v>
      </c>
      <c r="L273" s="85">
        <v>0.6875</v>
      </c>
      <c r="M273" s="87" t="s">
        <v>27</v>
      </c>
      <c r="R273"/>
      <c r="S273"/>
      <c r="T273"/>
      <c r="U273"/>
      <c r="V273"/>
    </row>
    <row r="274" spans="2:22" ht="30.75">
      <c r="B274" s="92">
        <f t="shared" si="17"/>
        <v>43420</v>
      </c>
      <c r="C274" s="101">
        <v>43420</v>
      </c>
      <c r="D274" s="101"/>
      <c r="E274" s="81" t="s">
        <v>32</v>
      </c>
      <c r="G274" s="98"/>
      <c r="H274" s="81"/>
      <c r="K274" s="98" t="s">
        <v>2</v>
      </c>
      <c r="L274" s="85">
        <v>0.6875</v>
      </c>
      <c r="M274" s="87" t="s">
        <v>27</v>
      </c>
      <c r="R274"/>
      <c r="S274"/>
      <c r="T274"/>
      <c r="U274"/>
      <c r="V274"/>
    </row>
    <row r="275" spans="2:22" ht="30.75">
      <c r="B275" s="92">
        <f t="shared" si="17"/>
        <v>43448</v>
      </c>
      <c r="C275" s="101">
        <v>43448</v>
      </c>
      <c r="D275" s="101"/>
      <c r="E275" s="81" t="s">
        <v>32</v>
      </c>
      <c r="G275" s="98"/>
      <c r="H275" s="81"/>
      <c r="K275" s="98" t="s">
        <v>2</v>
      </c>
      <c r="L275" s="85">
        <v>0.6875</v>
      </c>
      <c r="M275" s="87" t="s">
        <v>27</v>
      </c>
      <c r="R275"/>
      <c r="S275"/>
      <c r="T275"/>
      <c r="U275"/>
      <c r="V275"/>
    </row>
    <row r="276" spans="2:22" ht="30.75">
      <c r="B276" s="92">
        <f t="shared" si="17"/>
        <v>43483</v>
      </c>
      <c r="C276" s="101">
        <v>43483</v>
      </c>
      <c r="D276" s="101"/>
      <c r="E276" s="81" t="s">
        <v>32</v>
      </c>
      <c r="G276" s="98"/>
      <c r="H276" s="81"/>
      <c r="K276" s="98" t="s">
        <v>2</v>
      </c>
      <c r="L276" s="85">
        <v>0.6875</v>
      </c>
      <c r="M276" s="87" t="s">
        <v>27</v>
      </c>
      <c r="R276"/>
      <c r="S276"/>
      <c r="T276"/>
      <c r="U276"/>
      <c r="V276"/>
    </row>
    <row r="277" spans="2:22" ht="30.75">
      <c r="B277" s="92">
        <f t="shared" si="17"/>
        <v>43518</v>
      </c>
      <c r="C277" s="101">
        <v>43518</v>
      </c>
      <c r="D277" s="101"/>
      <c r="E277" s="81" t="s">
        <v>32</v>
      </c>
      <c r="G277" s="98"/>
      <c r="H277" s="81"/>
      <c r="K277" s="98" t="s">
        <v>2</v>
      </c>
      <c r="L277" s="85">
        <v>0.6875</v>
      </c>
      <c r="M277" s="87" t="s">
        <v>27</v>
      </c>
      <c r="R277"/>
      <c r="S277"/>
      <c r="T277"/>
      <c r="U277"/>
      <c r="V277"/>
    </row>
    <row r="278" spans="2:22" ht="30.75">
      <c r="B278" s="92">
        <f t="shared" si="17"/>
        <v>43553</v>
      </c>
      <c r="C278" s="101">
        <v>43553</v>
      </c>
      <c r="D278" s="101"/>
      <c r="E278" s="81" t="s">
        <v>32</v>
      </c>
      <c r="G278" s="98"/>
      <c r="H278" s="81"/>
      <c r="K278" s="98" t="s">
        <v>2</v>
      </c>
      <c r="L278" s="85">
        <v>0.6875</v>
      </c>
      <c r="M278" s="87" t="s">
        <v>27</v>
      </c>
      <c r="R278"/>
      <c r="S278"/>
      <c r="T278"/>
      <c r="U278"/>
      <c r="V278"/>
    </row>
    <row r="279" spans="2:22" ht="30.75">
      <c r="B279" s="92">
        <f t="shared" si="17"/>
        <v>43581</v>
      </c>
      <c r="C279" s="101">
        <v>43581</v>
      </c>
      <c r="D279" s="101"/>
      <c r="E279" s="81" t="s">
        <v>32</v>
      </c>
      <c r="G279" s="98"/>
      <c r="H279" s="81"/>
      <c r="K279" s="98" t="s">
        <v>2</v>
      </c>
      <c r="L279" s="85">
        <v>0.6875</v>
      </c>
      <c r="M279" s="87" t="s">
        <v>27</v>
      </c>
      <c r="R279"/>
      <c r="S279"/>
      <c r="T279"/>
      <c r="U279"/>
      <c r="V279"/>
    </row>
    <row r="280" spans="2:13" ht="30.75">
      <c r="B280" s="92">
        <f t="shared" si="17"/>
        <v>43602</v>
      </c>
      <c r="C280" s="101">
        <v>43602</v>
      </c>
      <c r="D280" s="101"/>
      <c r="E280" s="81" t="s">
        <v>32</v>
      </c>
      <c r="G280" s="98"/>
      <c r="H280" s="81"/>
      <c r="K280" s="98" t="s">
        <v>2</v>
      </c>
      <c r="L280" s="85">
        <v>0.6875</v>
      </c>
      <c r="M280" s="87" t="s">
        <v>27</v>
      </c>
    </row>
    <row r="281" spans="2:13" ht="30.75">
      <c r="B281" s="92">
        <f t="shared" si="17"/>
        <v>43623</v>
      </c>
      <c r="C281" s="101">
        <v>43623</v>
      </c>
      <c r="D281" s="101"/>
      <c r="E281" s="81" t="s">
        <v>32</v>
      </c>
      <c r="G281" s="98"/>
      <c r="H281" s="81"/>
      <c r="K281" s="98" t="s">
        <v>2</v>
      </c>
      <c r="L281" s="85">
        <v>0.6875</v>
      </c>
      <c r="M281" s="87" t="s">
        <v>27</v>
      </c>
    </row>
    <row r="282" ht="30.75">
      <c r="D282" s="169"/>
    </row>
    <row r="283" spans="2:19" ht="35.25">
      <c r="B283" s="81"/>
      <c r="C283" s="315" t="s">
        <v>244</v>
      </c>
      <c r="D283" s="170"/>
      <c r="E283" s="101"/>
      <c r="F283" s="84"/>
      <c r="G283" s="139"/>
      <c r="H283" s="106"/>
      <c r="I283" s="106"/>
      <c r="J283" s="106"/>
      <c r="K283" s="140"/>
      <c r="L283" s="98"/>
      <c r="M283" s="181"/>
      <c r="N283" s="86"/>
      <c r="O283" s="348"/>
      <c r="P283" s="348"/>
      <c r="Q283" s="348"/>
      <c r="R283" s="84"/>
      <c r="S283" s="171"/>
    </row>
    <row r="284" spans="2:19" ht="35.25">
      <c r="B284" s="92">
        <f aca="true" t="shared" si="18" ref="B284:B296">+C284</f>
        <v>43344</v>
      </c>
      <c r="C284" s="101">
        <v>43344</v>
      </c>
      <c r="D284" s="170"/>
      <c r="E284" s="318" t="s">
        <v>82</v>
      </c>
      <c r="F284" s="84"/>
      <c r="G284" s="139"/>
      <c r="H284" s="106"/>
      <c r="I284" s="106"/>
      <c r="J284" s="106"/>
      <c r="K284" s="140"/>
      <c r="L284" s="98"/>
      <c r="M284" s="181"/>
      <c r="N284" s="86"/>
      <c r="O284" s="348"/>
      <c r="P284" s="348"/>
      <c r="Q284" s="348"/>
      <c r="R284" s="84"/>
      <c r="S284" s="171"/>
    </row>
    <row r="285" spans="1:19" ht="30.75">
      <c r="A285" s="120"/>
      <c r="B285" s="92">
        <f t="shared" si="18"/>
        <v>43345</v>
      </c>
      <c r="C285" s="101">
        <v>43345</v>
      </c>
      <c r="D285" s="172"/>
      <c r="E285" s="318" t="s">
        <v>82</v>
      </c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84"/>
      <c r="S285" s="171"/>
    </row>
    <row r="286" spans="1:21" s="174" customFormat="1" ht="30.75">
      <c r="A286" s="120"/>
      <c r="B286" s="92">
        <f t="shared" si="18"/>
        <v>43365</v>
      </c>
      <c r="C286" s="101">
        <v>43365</v>
      </c>
      <c r="D286" s="173"/>
      <c r="E286" s="318" t="s">
        <v>134</v>
      </c>
      <c r="F286" s="317"/>
      <c r="G286" s="317"/>
      <c r="H286" s="317"/>
      <c r="I286" s="317"/>
      <c r="J286" s="317"/>
      <c r="K286" s="317"/>
      <c r="L286" s="317"/>
      <c r="M286" s="317"/>
      <c r="N286" s="317"/>
      <c r="O286" s="317"/>
      <c r="P286" s="317"/>
      <c r="Q286" s="317"/>
      <c r="S286" s="89"/>
      <c r="U286" s="175"/>
    </row>
    <row r="287" spans="1:21" s="174" customFormat="1" ht="30.75">
      <c r="A287" s="120"/>
      <c r="B287" s="92">
        <f>+C287</f>
        <v>43399</v>
      </c>
      <c r="C287" s="101">
        <v>43399</v>
      </c>
      <c r="D287" s="173"/>
      <c r="E287" s="318" t="s">
        <v>322</v>
      </c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S287" s="89"/>
      <c r="U287" s="175"/>
    </row>
    <row r="288" spans="1:21" s="174" customFormat="1" ht="30.75">
      <c r="A288" s="120"/>
      <c r="B288" s="92">
        <f>+C288</f>
        <v>43400</v>
      </c>
      <c r="C288" s="101">
        <v>43400</v>
      </c>
      <c r="D288" s="173"/>
      <c r="E288" s="318" t="s">
        <v>322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S288" s="89"/>
      <c r="U288" s="175"/>
    </row>
    <row r="289" spans="2:19" ht="30.75">
      <c r="B289" s="92">
        <f t="shared" si="18"/>
        <v>43442</v>
      </c>
      <c r="C289" s="101">
        <v>43442</v>
      </c>
      <c r="D289" s="101"/>
      <c r="E289" s="318" t="s">
        <v>245</v>
      </c>
      <c r="F289" s="84"/>
      <c r="G289" s="139"/>
      <c r="H289" s="106"/>
      <c r="I289" s="106"/>
      <c r="J289" s="106"/>
      <c r="K289" s="140"/>
      <c r="L289" s="98"/>
      <c r="M289" s="181"/>
      <c r="N289" s="86"/>
      <c r="O289" s="348"/>
      <c r="P289" s="348"/>
      <c r="Q289" s="348"/>
      <c r="R289" s="84"/>
      <c r="S289" s="171"/>
    </row>
    <row r="290" spans="2:19" ht="30.75">
      <c r="B290" s="92">
        <f t="shared" si="18"/>
        <v>43449</v>
      </c>
      <c r="C290" s="101">
        <v>43449</v>
      </c>
      <c r="D290" s="101"/>
      <c r="E290" s="318" t="s">
        <v>246</v>
      </c>
      <c r="F290" s="84"/>
      <c r="G290" s="139"/>
      <c r="H290" s="106"/>
      <c r="I290" s="106"/>
      <c r="J290" s="106"/>
      <c r="K290" s="140"/>
      <c r="M290" s="181"/>
      <c r="N290" s="86"/>
      <c r="O290" s="348"/>
      <c r="P290" s="348"/>
      <c r="Q290" s="348"/>
      <c r="R290" s="84"/>
      <c r="S290" s="171"/>
    </row>
    <row r="291" spans="2:19" ht="30.75">
      <c r="B291" s="92">
        <f t="shared" si="18"/>
        <v>43499</v>
      </c>
      <c r="C291" s="101">
        <v>43499</v>
      </c>
      <c r="D291" s="101"/>
      <c r="E291" s="318" t="s">
        <v>217</v>
      </c>
      <c r="F291" s="84"/>
      <c r="G291" s="139"/>
      <c r="H291" s="106"/>
      <c r="I291" s="106"/>
      <c r="J291" s="106"/>
      <c r="K291" s="140"/>
      <c r="M291" s="181"/>
      <c r="N291" s="86"/>
      <c r="O291" s="348"/>
      <c r="P291" s="348"/>
      <c r="Q291" s="348"/>
      <c r="R291" s="84"/>
      <c r="S291" s="171"/>
    </row>
    <row r="292" spans="2:19" ht="30.75">
      <c r="B292" s="92">
        <f t="shared" si="18"/>
        <v>43504</v>
      </c>
      <c r="C292" s="101">
        <v>43504</v>
      </c>
      <c r="D292" s="101"/>
      <c r="E292" s="318" t="s">
        <v>247</v>
      </c>
      <c r="F292" s="84"/>
      <c r="G292" s="139"/>
      <c r="H292" s="106"/>
      <c r="I292" s="106"/>
      <c r="J292" s="106"/>
      <c r="K292" s="140"/>
      <c r="M292" s="181"/>
      <c r="N292" s="86"/>
      <c r="O292" s="348"/>
      <c r="P292" s="348"/>
      <c r="Q292" s="348"/>
      <c r="R292" s="84"/>
      <c r="S292" s="171"/>
    </row>
    <row r="293" spans="2:19" ht="30.75">
      <c r="B293" s="92">
        <f t="shared" si="18"/>
        <v>43505</v>
      </c>
      <c r="C293" s="101">
        <v>43505</v>
      </c>
      <c r="D293" s="101"/>
      <c r="E293" s="318" t="s">
        <v>247</v>
      </c>
      <c r="F293" s="176"/>
      <c r="G293" s="177"/>
      <c r="H293" s="178"/>
      <c r="I293" s="178"/>
      <c r="J293" s="178"/>
      <c r="K293" s="140"/>
      <c r="L293" s="98"/>
      <c r="M293" s="181"/>
      <c r="N293" s="86"/>
      <c r="O293" s="348"/>
      <c r="P293" s="348"/>
      <c r="Q293" s="348"/>
      <c r="R293" s="84"/>
      <c r="S293" s="171"/>
    </row>
    <row r="294" spans="2:19" ht="30.75">
      <c r="B294" s="92">
        <f t="shared" si="18"/>
        <v>43506</v>
      </c>
      <c r="C294" s="101">
        <v>43506</v>
      </c>
      <c r="D294" s="101"/>
      <c r="E294" s="318" t="s">
        <v>248</v>
      </c>
      <c r="F294" s="166"/>
      <c r="G294" s="167"/>
      <c r="H294" s="168"/>
      <c r="I294" s="168"/>
      <c r="J294" s="168"/>
      <c r="K294" s="140"/>
      <c r="L294" s="98"/>
      <c r="M294" s="181"/>
      <c r="N294" s="86"/>
      <c r="O294" s="99"/>
      <c r="P294" s="99"/>
      <c r="Q294" s="99"/>
      <c r="R294" s="84"/>
      <c r="S294" s="171"/>
    </row>
    <row r="295" spans="2:19" ht="30.75">
      <c r="B295" s="92">
        <f t="shared" si="18"/>
        <v>43578</v>
      </c>
      <c r="C295" s="101">
        <v>43578</v>
      </c>
      <c r="D295" s="101"/>
      <c r="E295" s="318" t="s">
        <v>281</v>
      </c>
      <c r="F295" s="166"/>
      <c r="G295" s="167"/>
      <c r="H295" s="168"/>
      <c r="I295" s="168"/>
      <c r="J295" s="168"/>
      <c r="K295" s="140"/>
      <c r="M295" s="181"/>
      <c r="N295" s="86"/>
      <c r="O295" s="99"/>
      <c r="P295" s="99"/>
      <c r="Q295" s="99"/>
      <c r="R295" s="84"/>
      <c r="S295" s="171"/>
    </row>
    <row r="296" spans="2:19" ht="30.75">
      <c r="B296" s="92">
        <f t="shared" si="18"/>
        <v>43597</v>
      </c>
      <c r="C296" s="101">
        <v>43597</v>
      </c>
      <c r="D296" s="101"/>
      <c r="E296" s="318" t="s">
        <v>147</v>
      </c>
      <c r="F296" s="166"/>
      <c r="G296" s="167"/>
      <c r="H296" s="168"/>
      <c r="I296" s="168"/>
      <c r="J296" s="168"/>
      <c r="K296" s="140"/>
      <c r="M296" s="181"/>
      <c r="N296" s="86"/>
      <c r="O296" s="99"/>
      <c r="P296" s="99"/>
      <c r="Q296" s="99"/>
      <c r="R296" s="84"/>
      <c r="S296" s="171"/>
    </row>
    <row r="297" spans="2:19" ht="30.75">
      <c r="B297" s="81"/>
      <c r="C297" s="81"/>
      <c r="D297" s="101"/>
      <c r="E297" s="101"/>
      <c r="F297" s="166"/>
      <c r="G297" s="167"/>
      <c r="H297" s="168"/>
      <c r="I297" s="168"/>
      <c r="J297" s="168"/>
      <c r="K297" s="140"/>
      <c r="L297" s="98"/>
      <c r="M297" s="181"/>
      <c r="N297" s="86"/>
      <c r="O297" s="348"/>
      <c r="P297" s="348"/>
      <c r="Q297" s="348"/>
      <c r="R297" s="84"/>
      <c r="S297" s="171"/>
    </row>
    <row r="298" spans="2:19" ht="30.75">
      <c r="B298" s="81"/>
      <c r="C298" s="81"/>
      <c r="D298" s="101"/>
      <c r="E298" s="101"/>
      <c r="F298" s="166"/>
      <c r="G298" s="167"/>
      <c r="H298" s="168"/>
      <c r="I298" s="168"/>
      <c r="J298" s="168"/>
      <c r="K298" s="140"/>
      <c r="L298" s="98"/>
      <c r="M298" s="181"/>
      <c r="N298" s="86"/>
      <c r="O298" s="99"/>
      <c r="P298" s="99"/>
      <c r="Q298" s="99"/>
      <c r="R298" s="84"/>
      <c r="S298" s="171"/>
    </row>
    <row r="299" spans="2:19" ht="30.75">
      <c r="B299" s="81"/>
      <c r="C299" s="81"/>
      <c r="D299" s="101"/>
      <c r="E299" s="101"/>
      <c r="F299" s="166"/>
      <c r="G299" s="167"/>
      <c r="H299" s="168"/>
      <c r="I299" s="168"/>
      <c r="J299" s="168"/>
      <c r="K299" s="140"/>
      <c r="L299" s="98"/>
      <c r="M299" s="181"/>
      <c r="N299" s="86"/>
      <c r="O299" s="348"/>
      <c r="P299" s="348"/>
      <c r="Q299" s="348"/>
      <c r="R299" s="84"/>
      <c r="S299" s="171"/>
    </row>
    <row r="300" spans="2:19" ht="30.75">
      <c r="B300" s="81"/>
      <c r="C300" s="81"/>
      <c r="D300" s="101"/>
      <c r="E300" s="101"/>
      <c r="F300" s="176"/>
      <c r="G300" s="177"/>
      <c r="H300" s="178"/>
      <c r="I300" s="178"/>
      <c r="J300" s="178"/>
      <c r="K300" s="140"/>
      <c r="L300" s="98"/>
      <c r="M300" s="181"/>
      <c r="N300" s="86"/>
      <c r="O300" s="99"/>
      <c r="P300" s="99"/>
      <c r="Q300" s="99"/>
      <c r="R300" s="84"/>
      <c r="S300" s="171"/>
    </row>
  </sheetData>
  <sheetProtection/>
  <mergeCells count="79">
    <mergeCell ref="O283:Q283"/>
    <mergeCell ref="O284:Q284"/>
    <mergeCell ref="O293:Q293"/>
    <mergeCell ref="O297:Q297"/>
    <mergeCell ref="O299:Q299"/>
    <mergeCell ref="O289:Q289"/>
    <mergeCell ref="O290:Q290"/>
    <mergeCell ref="O291:Q291"/>
    <mergeCell ref="O292:Q292"/>
    <mergeCell ref="N239:P239"/>
    <mergeCell ref="N193:P193"/>
    <mergeCell ref="N213:P213"/>
    <mergeCell ref="N202:P202"/>
    <mergeCell ref="N195:P195"/>
    <mergeCell ref="N194:P194"/>
    <mergeCell ref="N201:P201"/>
    <mergeCell ref="N214:P214"/>
    <mergeCell ref="N226:P226"/>
    <mergeCell ref="N229:P229"/>
    <mergeCell ref="N190:P190"/>
    <mergeCell ref="N172:P172"/>
    <mergeCell ref="N259:P259"/>
    <mergeCell ref="N242:P242"/>
    <mergeCell ref="N241:P241"/>
    <mergeCell ref="N250:P250"/>
    <mergeCell ref="N251:P251"/>
    <mergeCell ref="N252:P252"/>
    <mergeCell ref="N253:P253"/>
    <mergeCell ref="N254:P254"/>
    <mergeCell ref="N255:P255"/>
    <mergeCell ref="N179:P179"/>
    <mergeCell ref="N181:P181"/>
    <mergeCell ref="N215:P215"/>
    <mergeCell ref="N216:P216"/>
    <mergeCell ref="N228:P228"/>
    <mergeCell ref="N151:P151"/>
    <mergeCell ref="N153:P153"/>
    <mergeCell ref="N131:P131"/>
    <mergeCell ref="N135:P135"/>
    <mergeCell ref="N134:P134"/>
    <mergeCell ref="N144:P144"/>
    <mergeCell ref="N145:P145"/>
    <mergeCell ref="N147:P147"/>
    <mergeCell ref="N148:P148"/>
    <mergeCell ref="N143:P143"/>
    <mergeCell ref="N146:P146"/>
    <mergeCell ref="N152:P152"/>
    <mergeCell ref="A1:B1"/>
    <mergeCell ref="N225:P225"/>
    <mergeCell ref="N227:P227"/>
    <mergeCell ref="N217:P217"/>
    <mergeCell ref="N165:P165"/>
    <mergeCell ref="N161:P161"/>
    <mergeCell ref="N192:P192"/>
    <mergeCell ref="N163:P163"/>
    <mergeCell ref="N160:P160"/>
    <mergeCell ref="N158:P158"/>
    <mergeCell ref="N184:P184"/>
    <mergeCell ref="N162:P162"/>
    <mergeCell ref="N164:P164"/>
    <mergeCell ref="N171:P171"/>
    <mergeCell ref="N191:P191"/>
    <mergeCell ref="N157:P157"/>
    <mergeCell ref="N154:P154"/>
    <mergeCell ref="N265:P265"/>
    <mergeCell ref="N262:P262"/>
    <mergeCell ref="N263:P263"/>
    <mergeCell ref="N264:P264"/>
    <mergeCell ref="N237:P237"/>
    <mergeCell ref="N240:P240"/>
    <mergeCell ref="N238:P238"/>
    <mergeCell ref="N230:P230"/>
    <mergeCell ref="N170:P170"/>
    <mergeCell ref="N173:P173"/>
    <mergeCell ref="N182:P182"/>
    <mergeCell ref="N156:P156"/>
    <mergeCell ref="N155:P155"/>
    <mergeCell ref="N180:P180"/>
    <mergeCell ref="N183:P183"/>
  </mergeCells>
  <printOptions gridLines="1" horizontalCentered="1"/>
  <pageMargins left="0.1968503937007874" right="0.1968503937007874" top="0.3937007874015748" bottom="0.3937007874015748" header="0" footer="0.1968503937007874"/>
  <pageSetup errors="blank" fitToHeight="10" fitToWidth="1" horizontalDpi="600" verticalDpi="600" orientation="portrait" paperSize="9" scale="29" r:id="rId1"/>
  <headerFooter>
    <oddFooter>&amp;L&amp;"Consolas,Fett"&amp;24&amp;U&amp;KC00000Stand: 30.8.2018&amp;C&amp;"Consolas,Fett"&amp;24&amp;U&amp;KC00000Zur Kenntnis genommen ÖSKB: 19.08.2018&amp;R&amp;"Consolas,Fett"&amp;24&amp;U&amp;KC00000Seite &amp;P von &amp;N</oddFooter>
  </headerFooter>
  <rowBreaks count="4" manualBreakCount="4">
    <brk id="17" max="255" man="1"/>
    <brk id="79" max="255" man="1"/>
    <brk id="129" max="255" man="1"/>
    <brk id="198" max="255" man="1"/>
  </rowBreaks>
  <ignoredErrors>
    <ignoredError sqref="M54 M190 M238 M241:M242 M131 M151 M215 M56 M154 M184 M232:M233 M301:M65531 M179 M220:M221 M2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showGridLines="0" zoomScalePageLayoutView="0" workbookViewId="0" topLeftCell="A1">
      <selection activeCell="B1" sqref="B1:R1"/>
    </sheetView>
  </sheetViews>
  <sheetFormatPr defaultColWidth="11.421875" defaultRowHeight="12.75"/>
  <cols>
    <col min="1" max="16384" width="11.421875" style="2" customWidth="1"/>
  </cols>
  <sheetData>
    <row r="1" spans="1:8" ht="15">
      <c r="A1" s="67" t="s">
        <v>175</v>
      </c>
      <c r="B1" s="1"/>
      <c r="D1" s="68" t="s">
        <v>181</v>
      </c>
      <c r="E1" s="3"/>
      <c r="G1" s="67" t="s">
        <v>102</v>
      </c>
      <c r="H1" s="4"/>
    </row>
    <row r="2" spans="1:8" ht="15">
      <c r="A2" s="5" t="s">
        <v>4</v>
      </c>
      <c r="B2" s="6">
        <v>6</v>
      </c>
      <c r="D2" s="7" t="s">
        <v>4</v>
      </c>
      <c r="E2" s="8">
        <v>8</v>
      </c>
      <c r="G2" s="9" t="s">
        <v>93</v>
      </c>
      <c r="H2" s="10">
        <v>6</v>
      </c>
    </row>
    <row r="3" spans="1:8" ht="15">
      <c r="A3" s="5" t="s">
        <v>104</v>
      </c>
      <c r="B3" s="6">
        <v>5</v>
      </c>
      <c r="D3" s="7" t="s">
        <v>104</v>
      </c>
      <c r="E3" s="8">
        <v>5</v>
      </c>
      <c r="G3" s="9" t="s">
        <v>101</v>
      </c>
      <c r="H3" s="10">
        <v>5</v>
      </c>
    </row>
    <row r="4" spans="1:8" ht="15">
      <c r="A4" s="5" t="s">
        <v>5</v>
      </c>
      <c r="B4" s="6">
        <v>8</v>
      </c>
      <c r="D4" s="5" t="s">
        <v>5</v>
      </c>
      <c r="E4" s="6">
        <v>8</v>
      </c>
      <c r="G4" s="9"/>
      <c r="H4" s="10"/>
    </row>
    <row r="5" spans="1:8" ht="15">
      <c r="A5" s="5" t="s">
        <v>79</v>
      </c>
      <c r="B5" s="6">
        <v>8</v>
      </c>
      <c r="D5" s="5" t="s">
        <v>105</v>
      </c>
      <c r="E5" s="6">
        <v>8</v>
      </c>
      <c r="G5" s="69" t="s">
        <v>103</v>
      </c>
      <c r="H5" s="10"/>
    </row>
    <row r="6" spans="1:8" ht="15">
      <c r="A6" s="5" t="s">
        <v>105</v>
      </c>
      <c r="B6" s="6">
        <v>7</v>
      </c>
      <c r="D6" s="5" t="s">
        <v>51</v>
      </c>
      <c r="E6" s="6">
        <v>8</v>
      </c>
      <c r="G6" s="5" t="s">
        <v>93</v>
      </c>
      <c r="H6" s="6">
        <v>6</v>
      </c>
    </row>
    <row r="7" spans="1:8" ht="15">
      <c r="A7" s="5" t="s">
        <v>106</v>
      </c>
      <c r="B7" s="6">
        <v>6</v>
      </c>
      <c r="D7" s="5" t="s">
        <v>52</v>
      </c>
      <c r="E7" s="6">
        <v>8</v>
      </c>
      <c r="G7" s="5" t="s">
        <v>101</v>
      </c>
      <c r="H7" s="6">
        <v>5</v>
      </c>
    </row>
    <row r="8" spans="1:8" ht="15">
      <c r="A8" s="5"/>
      <c r="B8" s="6"/>
      <c r="D8" s="5" t="s">
        <v>53</v>
      </c>
      <c r="E8" s="6">
        <v>7</v>
      </c>
      <c r="G8" s="5"/>
      <c r="H8" s="6"/>
    </row>
    <row r="9" spans="1:8" ht="15">
      <c r="A9" s="7"/>
      <c r="B9" s="8"/>
      <c r="D9" s="5" t="s">
        <v>54</v>
      </c>
      <c r="E9" s="6">
        <v>6</v>
      </c>
      <c r="G9" s="11"/>
      <c r="H9" s="12"/>
    </row>
    <row r="10" spans="1:8" ht="16.5" thickBot="1">
      <c r="A10" s="13"/>
      <c r="B10" s="14">
        <f>SUM(B2:B9)</f>
        <v>40</v>
      </c>
      <c r="D10" s="15"/>
      <c r="E10" s="16">
        <f>SUM(E2:E9)</f>
        <v>58</v>
      </c>
      <c r="G10" s="17"/>
      <c r="H10" s="18">
        <f>SUM(H2:H8)</f>
        <v>22</v>
      </c>
    </row>
    <row r="11" ht="13.5" thickBot="1"/>
    <row r="12" spans="1:9" ht="15.75" thickBot="1">
      <c r="A12" s="70" t="s">
        <v>174</v>
      </c>
      <c r="B12" s="19"/>
      <c r="C12" s="19"/>
      <c r="D12" s="19"/>
      <c r="E12" s="19"/>
      <c r="F12" s="19"/>
      <c r="G12" s="19"/>
      <c r="H12" s="19"/>
      <c r="I12" s="20"/>
    </row>
    <row r="13" spans="1:9" ht="15.75" thickBot="1">
      <c r="A13" s="11"/>
      <c r="B13" s="71" t="s">
        <v>4</v>
      </c>
      <c r="C13" s="72" t="s">
        <v>5</v>
      </c>
      <c r="D13" s="72" t="s">
        <v>79</v>
      </c>
      <c r="E13" s="73"/>
      <c r="F13" s="72" t="s">
        <v>104</v>
      </c>
      <c r="G13" s="72" t="s">
        <v>105</v>
      </c>
      <c r="H13" s="72" t="s">
        <v>106</v>
      </c>
      <c r="I13" s="73"/>
    </row>
    <row r="14" spans="1:9" ht="12.75">
      <c r="A14" s="21" t="s">
        <v>111</v>
      </c>
      <c r="B14" s="22" t="s">
        <v>125</v>
      </c>
      <c r="C14" s="23" t="s">
        <v>125</v>
      </c>
      <c r="D14" s="23" t="s">
        <v>280</v>
      </c>
      <c r="E14" s="24"/>
      <c r="F14" s="25" t="s">
        <v>125</v>
      </c>
      <c r="G14" s="23" t="s">
        <v>125</v>
      </c>
      <c r="H14" s="23" t="s">
        <v>125</v>
      </c>
      <c r="I14" s="24"/>
    </row>
    <row r="15" spans="1:9" ht="12.75">
      <c r="A15" s="21" t="s">
        <v>112</v>
      </c>
      <c r="B15" s="26" t="s">
        <v>125</v>
      </c>
      <c r="C15" s="27" t="s">
        <v>125</v>
      </c>
      <c r="D15" s="27" t="s">
        <v>280</v>
      </c>
      <c r="E15" s="28"/>
      <c r="F15" s="29" t="s">
        <v>243</v>
      </c>
      <c r="G15" s="27" t="s">
        <v>243</v>
      </c>
      <c r="H15" s="27" t="s">
        <v>280</v>
      </c>
      <c r="I15" s="28"/>
    </row>
    <row r="16" spans="1:9" ht="12.75">
      <c r="A16" s="21" t="s">
        <v>113</v>
      </c>
      <c r="B16" s="26" t="s">
        <v>280</v>
      </c>
      <c r="C16" s="27" t="s">
        <v>125</v>
      </c>
      <c r="D16" s="27" t="s">
        <v>125</v>
      </c>
      <c r="E16" s="28"/>
      <c r="F16" s="29" t="s">
        <v>125</v>
      </c>
      <c r="G16" s="27" t="s">
        <v>280</v>
      </c>
      <c r="H16" s="27" t="s">
        <v>125</v>
      </c>
      <c r="I16" s="28"/>
    </row>
    <row r="17" spans="1:9" ht="12.75">
      <c r="A17" s="21" t="s">
        <v>114</v>
      </c>
      <c r="B17" s="26" t="s">
        <v>125</v>
      </c>
      <c r="C17" s="27" t="s">
        <v>280</v>
      </c>
      <c r="D17" s="27" t="s">
        <v>125</v>
      </c>
      <c r="E17" s="28"/>
      <c r="F17" s="29" t="s">
        <v>280</v>
      </c>
      <c r="G17" s="27" t="s">
        <v>125</v>
      </c>
      <c r="H17" s="27" t="s">
        <v>125</v>
      </c>
      <c r="I17" s="28"/>
    </row>
    <row r="18" spans="1:9" ht="12.75">
      <c r="A18" s="21" t="s">
        <v>115</v>
      </c>
      <c r="B18" s="26" t="s">
        <v>125</v>
      </c>
      <c r="C18" s="27" t="s">
        <v>125</v>
      </c>
      <c r="D18" s="27" t="s">
        <v>280</v>
      </c>
      <c r="E18" s="28"/>
      <c r="F18" s="29" t="s">
        <v>125</v>
      </c>
      <c r="G18" s="27" t="s">
        <v>243</v>
      </c>
      <c r="H18" s="27" t="s">
        <v>125</v>
      </c>
      <c r="I18" s="28"/>
    </row>
    <row r="19" spans="1:9" ht="12.75">
      <c r="A19" s="21" t="s">
        <v>116</v>
      </c>
      <c r="B19" s="26" t="s">
        <v>125</v>
      </c>
      <c r="C19" s="27" t="s">
        <v>280</v>
      </c>
      <c r="D19" s="27" t="s">
        <v>125</v>
      </c>
      <c r="E19" s="28"/>
      <c r="F19" s="29" t="s">
        <v>125</v>
      </c>
      <c r="G19" s="27" t="s">
        <v>125</v>
      </c>
      <c r="H19" s="27" t="s">
        <v>280</v>
      </c>
      <c r="I19" s="28"/>
    </row>
    <row r="20" spans="1:9" ht="12.75">
      <c r="A20" s="21" t="s">
        <v>117</v>
      </c>
      <c r="B20" s="26" t="s">
        <v>280</v>
      </c>
      <c r="C20" s="27" t="s">
        <v>125</v>
      </c>
      <c r="D20" s="27" t="s">
        <v>125</v>
      </c>
      <c r="E20" s="28"/>
      <c r="F20" s="29" t="s">
        <v>243</v>
      </c>
      <c r="G20" s="27" t="s">
        <v>243</v>
      </c>
      <c r="H20" s="27" t="s">
        <v>125</v>
      </c>
      <c r="I20" s="28"/>
    </row>
    <row r="21" spans="1:9" ht="12.75">
      <c r="A21" s="21" t="s">
        <v>118</v>
      </c>
      <c r="B21" s="26" t="s">
        <v>125</v>
      </c>
      <c r="C21" s="27" t="s">
        <v>280</v>
      </c>
      <c r="D21" s="27" t="s">
        <v>125</v>
      </c>
      <c r="E21" s="28"/>
      <c r="F21" s="29" t="s">
        <v>125</v>
      </c>
      <c r="G21" s="27" t="s">
        <v>280</v>
      </c>
      <c r="H21" s="27" t="s">
        <v>125</v>
      </c>
      <c r="I21" s="28"/>
    </row>
    <row r="22" spans="1:9" ht="12.75">
      <c r="A22" s="21" t="s">
        <v>119</v>
      </c>
      <c r="B22" s="26"/>
      <c r="C22" s="27"/>
      <c r="D22" s="27"/>
      <c r="E22" s="28"/>
      <c r="F22" s="29" t="s">
        <v>280</v>
      </c>
      <c r="G22" s="27" t="s">
        <v>243</v>
      </c>
      <c r="H22" s="27" t="s">
        <v>243</v>
      </c>
      <c r="I22" s="28"/>
    </row>
    <row r="23" spans="1:9" ht="12.75">
      <c r="A23" s="21" t="s">
        <v>120</v>
      </c>
      <c r="B23" s="26"/>
      <c r="C23" s="27"/>
      <c r="D23" s="27"/>
      <c r="E23" s="28"/>
      <c r="F23" s="29" t="s">
        <v>125</v>
      </c>
      <c r="G23" s="27" t="s">
        <v>125</v>
      </c>
      <c r="H23" s="27" t="s">
        <v>280</v>
      </c>
      <c r="I23" s="28"/>
    </row>
    <row r="24" spans="1:9" ht="12.75">
      <c r="A24" s="21" t="s">
        <v>121</v>
      </c>
      <c r="B24" s="26"/>
      <c r="C24" s="27"/>
      <c r="D24" s="27"/>
      <c r="E24" s="28"/>
      <c r="F24" s="29" t="s">
        <v>243</v>
      </c>
      <c r="G24" s="27" t="s">
        <v>280</v>
      </c>
      <c r="H24" s="27" t="s">
        <v>125</v>
      </c>
      <c r="I24" s="28"/>
    </row>
    <row r="25" spans="1:9" ht="12.75">
      <c r="A25" s="21" t="s">
        <v>122</v>
      </c>
      <c r="B25" s="26"/>
      <c r="C25" s="27"/>
      <c r="D25" s="27"/>
      <c r="E25" s="28"/>
      <c r="F25" s="29" t="s">
        <v>125</v>
      </c>
      <c r="G25" s="27" t="s">
        <v>125</v>
      </c>
      <c r="H25" s="27" t="s">
        <v>125</v>
      </c>
      <c r="I25" s="28"/>
    </row>
    <row r="26" spans="1:9" ht="12.75">
      <c r="A26" s="21" t="s">
        <v>123</v>
      </c>
      <c r="B26" s="26"/>
      <c r="C26" s="27"/>
      <c r="D26" s="27"/>
      <c r="E26" s="28"/>
      <c r="F26" s="29" t="s">
        <v>125</v>
      </c>
      <c r="G26" s="27" t="s">
        <v>125</v>
      </c>
      <c r="H26" s="27" t="s">
        <v>125</v>
      </c>
      <c r="I26" s="28"/>
    </row>
    <row r="27" spans="1:9" ht="12.75">
      <c r="A27" s="21" t="s">
        <v>124</v>
      </c>
      <c r="B27" s="26"/>
      <c r="C27" s="27"/>
      <c r="D27" s="27"/>
      <c r="E27" s="28"/>
      <c r="F27" s="29" t="s">
        <v>243</v>
      </c>
      <c r="G27" s="27" t="s">
        <v>125</v>
      </c>
      <c r="H27" s="27" t="s">
        <v>125</v>
      </c>
      <c r="I27" s="28"/>
    </row>
    <row r="28" spans="1:9" ht="13.5" thickBot="1">
      <c r="A28" s="11"/>
      <c r="B28" s="30"/>
      <c r="C28" s="31"/>
      <c r="D28" s="31"/>
      <c r="E28" s="32"/>
      <c r="F28" s="33"/>
      <c r="G28" s="34"/>
      <c r="H28" s="34"/>
      <c r="I28" s="35"/>
    </row>
    <row r="29" spans="1:9" ht="12.75">
      <c r="A29" s="11"/>
      <c r="B29" s="36" t="s">
        <v>125</v>
      </c>
      <c r="C29" s="37">
        <f>COUNTIF($B$14:$E$27,"PLUS")</f>
        <v>16</v>
      </c>
      <c r="D29" s="37"/>
      <c r="E29" s="37"/>
      <c r="F29" s="37" t="s">
        <v>125</v>
      </c>
      <c r="G29" s="37">
        <f>COUNTIF($F$14:$I$27,"PLUS")</f>
        <v>25</v>
      </c>
      <c r="H29" s="37"/>
      <c r="I29" s="38"/>
    </row>
    <row r="30" spans="1:9" ht="12.75">
      <c r="A30" s="11"/>
      <c r="B30" s="39" t="s">
        <v>128</v>
      </c>
      <c r="C30" s="40">
        <f>COUNTIF($B$14:$E$27,"HERNALS")</f>
        <v>0</v>
      </c>
      <c r="D30" s="40"/>
      <c r="E30" s="40"/>
      <c r="F30" s="40" t="s">
        <v>128</v>
      </c>
      <c r="G30" s="40">
        <f>COUNTIF($F$14:$I$27,"HERNALS")</f>
        <v>0</v>
      </c>
      <c r="H30" s="40"/>
      <c r="I30" s="41"/>
    </row>
    <row r="31" spans="1:9" ht="12.75">
      <c r="A31" s="11"/>
      <c r="B31" s="39" t="s">
        <v>243</v>
      </c>
      <c r="C31" s="40">
        <f>COUNTIF($B$14:$E$27,"KUGELTANZ")</f>
        <v>0</v>
      </c>
      <c r="D31" s="40"/>
      <c r="E31" s="40"/>
      <c r="F31" s="40" t="s">
        <v>243</v>
      </c>
      <c r="G31" s="40">
        <f>COUNTIF($F$14:$I$27,"KUGELTANZ")</f>
        <v>9</v>
      </c>
      <c r="H31" s="40"/>
      <c r="I31" s="41"/>
    </row>
    <row r="32" spans="1:9" ht="13.5" thickBot="1">
      <c r="A32" s="11"/>
      <c r="B32" s="42" t="s">
        <v>280</v>
      </c>
      <c r="C32" s="43">
        <f>COUNTIF($B$14:$E$27,"CUMBERLAND")</f>
        <v>8</v>
      </c>
      <c r="D32" s="43"/>
      <c r="E32" s="43"/>
      <c r="F32" s="43" t="s">
        <v>280</v>
      </c>
      <c r="G32" s="43">
        <f>COUNTIF($F$14:$I$27,"CUMBERLAND")</f>
        <v>8</v>
      </c>
      <c r="H32" s="43"/>
      <c r="I32" s="44"/>
    </row>
    <row r="33" spans="1:9" ht="12.75">
      <c r="A33" s="11"/>
      <c r="B33" s="45"/>
      <c r="C33" s="45"/>
      <c r="D33" s="45"/>
      <c r="E33" s="45"/>
      <c r="F33" s="45"/>
      <c r="G33" s="45"/>
      <c r="H33" s="45"/>
      <c r="I33" s="12"/>
    </row>
    <row r="34" spans="1:9" ht="12.75">
      <c r="A34" s="46" t="s">
        <v>129</v>
      </c>
      <c r="B34" s="47" t="s">
        <v>125</v>
      </c>
      <c r="C34" s="47">
        <f>+C29+G29</f>
        <v>41</v>
      </c>
      <c r="D34" s="45"/>
      <c r="E34" s="45"/>
      <c r="F34" s="45"/>
      <c r="G34" s="45"/>
      <c r="H34" s="45"/>
      <c r="I34" s="12"/>
    </row>
    <row r="35" spans="1:9" ht="12.75">
      <c r="A35" s="46"/>
      <c r="B35" s="47" t="s">
        <v>128</v>
      </c>
      <c r="C35" s="47">
        <f>+C30+G30</f>
        <v>0</v>
      </c>
      <c r="D35" s="45"/>
      <c r="E35" s="45"/>
      <c r="F35" s="45"/>
      <c r="G35" s="45"/>
      <c r="H35" s="45"/>
      <c r="I35" s="12"/>
    </row>
    <row r="36" spans="1:9" ht="12.75">
      <c r="A36" s="46"/>
      <c r="B36" s="47" t="s">
        <v>126</v>
      </c>
      <c r="C36" s="47">
        <f>+C31+G31</f>
        <v>9</v>
      </c>
      <c r="D36" s="45"/>
      <c r="E36" s="45"/>
      <c r="F36" s="45"/>
      <c r="G36" s="45"/>
      <c r="H36" s="45"/>
      <c r="I36" s="12"/>
    </row>
    <row r="37" spans="1:9" ht="13.5" thickBot="1">
      <c r="A37" s="48"/>
      <c r="B37" s="49" t="s">
        <v>127</v>
      </c>
      <c r="C37" s="49">
        <f>+C32+G32</f>
        <v>16</v>
      </c>
      <c r="D37" s="50"/>
      <c r="E37" s="50"/>
      <c r="F37" s="50"/>
      <c r="G37" s="50"/>
      <c r="H37" s="50"/>
      <c r="I37" s="51"/>
    </row>
    <row r="38" ht="13.5" thickBot="1"/>
    <row r="39" spans="1:10" ht="15.75" thickBot="1">
      <c r="A39" s="70" t="s">
        <v>180</v>
      </c>
      <c r="B39" s="19"/>
      <c r="C39" s="19"/>
      <c r="D39" s="19"/>
      <c r="E39" s="19"/>
      <c r="F39" s="19"/>
      <c r="G39" s="19"/>
      <c r="H39" s="19"/>
      <c r="I39" s="19"/>
      <c r="J39" s="20"/>
    </row>
    <row r="40" spans="1:10" ht="15.75" thickBot="1">
      <c r="A40" s="11"/>
      <c r="B40" s="74" t="s">
        <v>4</v>
      </c>
      <c r="C40" s="75" t="s">
        <v>5</v>
      </c>
      <c r="D40" s="76" t="s">
        <v>105</v>
      </c>
      <c r="E40" s="77" t="s">
        <v>104</v>
      </c>
      <c r="F40" s="75" t="s">
        <v>51</v>
      </c>
      <c r="G40" s="75" t="s">
        <v>52</v>
      </c>
      <c r="H40" s="75" t="s">
        <v>53</v>
      </c>
      <c r="I40" s="75" t="s">
        <v>54</v>
      </c>
      <c r="J40" s="53"/>
    </row>
    <row r="41" spans="1:10" ht="12.75">
      <c r="A41" s="21" t="s">
        <v>111</v>
      </c>
      <c r="B41" s="22" t="s">
        <v>125</v>
      </c>
      <c r="C41" s="23" t="s">
        <v>125</v>
      </c>
      <c r="D41" s="24" t="s">
        <v>125</v>
      </c>
      <c r="E41" s="25" t="s">
        <v>125</v>
      </c>
      <c r="F41" s="23" t="s">
        <v>125</v>
      </c>
      <c r="G41" s="23" t="s">
        <v>125</v>
      </c>
      <c r="H41" s="23" t="s">
        <v>243</v>
      </c>
      <c r="I41" s="23" t="s">
        <v>243</v>
      </c>
      <c r="J41" s="24"/>
    </row>
    <row r="42" spans="1:10" ht="12.75">
      <c r="A42" s="21" t="s">
        <v>112</v>
      </c>
      <c r="B42" s="26" t="s">
        <v>125</v>
      </c>
      <c r="C42" s="27" t="s">
        <v>125</v>
      </c>
      <c r="D42" s="28" t="s">
        <v>280</v>
      </c>
      <c r="E42" s="29" t="s">
        <v>243</v>
      </c>
      <c r="F42" s="27" t="s">
        <v>243</v>
      </c>
      <c r="G42" s="27" t="s">
        <v>280</v>
      </c>
      <c r="H42" s="27" t="s">
        <v>125</v>
      </c>
      <c r="I42" s="27" t="s">
        <v>125</v>
      </c>
      <c r="J42" s="28"/>
    </row>
    <row r="43" spans="1:10" ht="12.75">
      <c r="A43" s="21" t="s">
        <v>113</v>
      </c>
      <c r="B43" s="26" t="s">
        <v>125</v>
      </c>
      <c r="C43" s="27" t="s">
        <v>125</v>
      </c>
      <c r="D43" s="28" t="s">
        <v>125</v>
      </c>
      <c r="E43" s="29" t="s">
        <v>125</v>
      </c>
      <c r="F43" s="27" t="s">
        <v>280</v>
      </c>
      <c r="G43" s="27" t="s">
        <v>125</v>
      </c>
      <c r="H43" s="27" t="s">
        <v>243</v>
      </c>
      <c r="I43" s="27" t="s">
        <v>243</v>
      </c>
      <c r="J43" s="28"/>
    </row>
    <row r="44" spans="1:10" ht="12.75">
      <c r="A44" s="21" t="s">
        <v>114</v>
      </c>
      <c r="B44" s="26" t="s">
        <v>280</v>
      </c>
      <c r="C44" s="27" t="s">
        <v>125</v>
      </c>
      <c r="D44" s="28" t="s">
        <v>125</v>
      </c>
      <c r="E44" s="29" t="s">
        <v>243</v>
      </c>
      <c r="F44" s="27" t="s">
        <v>125</v>
      </c>
      <c r="G44" s="27" t="s">
        <v>125</v>
      </c>
      <c r="H44" s="27" t="s">
        <v>243</v>
      </c>
      <c r="I44" s="27" t="s">
        <v>280</v>
      </c>
      <c r="J44" s="28"/>
    </row>
    <row r="45" spans="1:10" ht="12.75">
      <c r="A45" s="21" t="s">
        <v>115</v>
      </c>
      <c r="B45" s="26" t="s">
        <v>125</v>
      </c>
      <c r="C45" s="27" t="s">
        <v>280</v>
      </c>
      <c r="D45" s="28" t="s">
        <v>125</v>
      </c>
      <c r="E45" s="29" t="s">
        <v>125</v>
      </c>
      <c r="F45" s="27" t="s">
        <v>243</v>
      </c>
      <c r="G45" s="27" t="s">
        <v>243</v>
      </c>
      <c r="H45" s="27" t="s">
        <v>280</v>
      </c>
      <c r="I45" s="27" t="s">
        <v>125</v>
      </c>
      <c r="J45" s="28"/>
    </row>
    <row r="46" spans="1:10" ht="12.75">
      <c r="A46" s="21" t="s">
        <v>116</v>
      </c>
      <c r="B46" s="26" t="s">
        <v>125</v>
      </c>
      <c r="C46" s="27" t="s">
        <v>125</v>
      </c>
      <c r="D46" s="28" t="s">
        <v>125</v>
      </c>
      <c r="E46" s="29" t="s">
        <v>125</v>
      </c>
      <c r="F46" s="27" t="s">
        <v>125</v>
      </c>
      <c r="G46" s="27" t="s">
        <v>280</v>
      </c>
      <c r="H46" s="27" t="s">
        <v>243</v>
      </c>
      <c r="I46" s="27" t="s">
        <v>243</v>
      </c>
      <c r="J46" s="28"/>
    </row>
    <row r="47" spans="1:10" ht="12.75">
      <c r="A47" s="21" t="s">
        <v>117</v>
      </c>
      <c r="B47" s="26"/>
      <c r="C47" s="27"/>
      <c r="D47" s="28"/>
      <c r="E47" s="29" t="s">
        <v>125</v>
      </c>
      <c r="F47" s="27" t="s">
        <v>125</v>
      </c>
      <c r="G47" s="27" t="s">
        <v>125</v>
      </c>
      <c r="H47" s="27" t="s">
        <v>280</v>
      </c>
      <c r="I47" s="27" t="s">
        <v>125</v>
      </c>
      <c r="J47" s="28"/>
    </row>
    <row r="48" spans="1:10" ht="12.75">
      <c r="A48" s="21" t="s">
        <v>118</v>
      </c>
      <c r="B48" s="26"/>
      <c r="C48" s="27"/>
      <c r="D48" s="28"/>
      <c r="E48" s="29" t="s">
        <v>125</v>
      </c>
      <c r="F48" s="27" t="s">
        <v>280</v>
      </c>
      <c r="G48" s="27" t="s">
        <v>125</v>
      </c>
      <c r="H48" s="27" t="s">
        <v>125</v>
      </c>
      <c r="I48" s="27" t="s">
        <v>125</v>
      </c>
      <c r="J48" s="28"/>
    </row>
    <row r="49" spans="1:10" ht="13.5" thickBot="1">
      <c r="A49" s="11"/>
      <c r="B49" s="30"/>
      <c r="C49" s="31"/>
      <c r="D49" s="32"/>
      <c r="E49" s="33"/>
      <c r="F49" s="34"/>
      <c r="G49" s="34"/>
      <c r="H49" s="34"/>
      <c r="I49" s="34"/>
      <c r="J49" s="35"/>
    </row>
    <row r="50" spans="1:10" ht="12.75">
      <c r="A50" s="11"/>
      <c r="B50" s="36" t="s">
        <v>125</v>
      </c>
      <c r="C50" s="37">
        <f>COUNTIF($B$41:$D$48,"PLUS")</f>
        <v>15</v>
      </c>
      <c r="D50" s="37"/>
      <c r="E50" s="37"/>
      <c r="F50" s="37" t="s">
        <v>125</v>
      </c>
      <c r="G50" s="37">
        <f>COUNTIF($E$41:$J$48,"PLUS")</f>
        <v>21</v>
      </c>
      <c r="H50" s="37"/>
      <c r="I50" s="37"/>
      <c r="J50" s="38"/>
    </row>
    <row r="51" spans="1:10" ht="12.75">
      <c r="A51" s="11"/>
      <c r="B51" s="39" t="s">
        <v>128</v>
      </c>
      <c r="C51" s="40">
        <f>COUNTIF($B$41:$D$48,"HERNALS")</f>
        <v>0</v>
      </c>
      <c r="D51" s="40"/>
      <c r="E51" s="40"/>
      <c r="F51" s="40" t="s">
        <v>128</v>
      </c>
      <c r="G51" s="40">
        <f>COUNTIF($E$41:$J$48,"HERNALS")</f>
        <v>0</v>
      </c>
      <c r="H51" s="40"/>
      <c r="I51" s="40"/>
      <c r="J51" s="41"/>
    </row>
    <row r="52" spans="1:10" ht="12.75">
      <c r="A52" s="11"/>
      <c r="B52" s="39" t="s">
        <v>243</v>
      </c>
      <c r="C52" s="40">
        <f>COUNTIF($B$41:$D$48,"KUGELTANZ")</f>
        <v>0</v>
      </c>
      <c r="D52" s="40"/>
      <c r="E52" s="40"/>
      <c r="F52" s="40" t="s">
        <v>243</v>
      </c>
      <c r="G52" s="40">
        <f>COUNTIF($E$41:$J$48,"KUGELTANZ")</f>
        <v>12</v>
      </c>
      <c r="H52" s="40"/>
      <c r="I52" s="40"/>
      <c r="J52" s="41"/>
    </row>
    <row r="53" spans="1:10" ht="13.5" thickBot="1">
      <c r="A53" s="11"/>
      <c r="B53" s="42" t="s">
        <v>280</v>
      </c>
      <c r="C53" s="43">
        <f>COUNTIF($B$41:$D$48,"CUMBERLAND")</f>
        <v>3</v>
      </c>
      <c r="D53" s="43"/>
      <c r="E53" s="43"/>
      <c r="F53" s="43" t="s">
        <v>280</v>
      </c>
      <c r="G53" s="43">
        <f>COUNTIF($E$41:$J$48,"CUMBERLAND")</f>
        <v>7</v>
      </c>
      <c r="H53" s="43"/>
      <c r="I53" s="43"/>
      <c r="J53" s="44"/>
    </row>
    <row r="54" spans="1:10" ht="12.75">
      <c r="A54" s="11"/>
      <c r="B54" s="45"/>
      <c r="C54" s="45"/>
      <c r="D54" s="45"/>
      <c r="E54" s="45"/>
      <c r="F54" s="45"/>
      <c r="G54" s="45"/>
      <c r="H54" s="45"/>
      <c r="I54" s="45"/>
      <c r="J54" s="12"/>
    </row>
    <row r="55" spans="1:10" ht="12.75">
      <c r="A55" s="46" t="s">
        <v>129</v>
      </c>
      <c r="B55" s="47" t="s">
        <v>125</v>
      </c>
      <c r="C55" s="47">
        <f>+C50+G50</f>
        <v>36</v>
      </c>
      <c r="D55" s="45"/>
      <c r="E55" s="45"/>
      <c r="F55" s="45"/>
      <c r="G55" s="45"/>
      <c r="H55" s="45"/>
      <c r="I55" s="45"/>
      <c r="J55" s="12"/>
    </row>
    <row r="56" spans="1:10" ht="12.75">
      <c r="A56" s="46"/>
      <c r="B56" s="47" t="s">
        <v>128</v>
      </c>
      <c r="C56" s="47">
        <f>+C51+G51</f>
        <v>0</v>
      </c>
      <c r="D56" s="45"/>
      <c r="E56" s="45"/>
      <c r="F56" s="45"/>
      <c r="G56" s="45"/>
      <c r="H56" s="45"/>
      <c r="I56" s="45"/>
      <c r="J56" s="12"/>
    </row>
    <row r="57" spans="1:10" ht="12.75">
      <c r="A57" s="46"/>
      <c r="B57" s="47" t="s">
        <v>126</v>
      </c>
      <c r="C57" s="47">
        <f>+C52+G52</f>
        <v>12</v>
      </c>
      <c r="D57" s="45"/>
      <c r="E57" s="45"/>
      <c r="F57" s="45"/>
      <c r="G57" s="45"/>
      <c r="H57" s="45"/>
      <c r="I57" s="45"/>
      <c r="J57" s="12"/>
    </row>
    <row r="58" spans="1:10" ht="13.5" thickBot="1">
      <c r="A58" s="48"/>
      <c r="B58" s="49" t="s">
        <v>127</v>
      </c>
      <c r="C58" s="49">
        <f>+C53+G53</f>
        <v>10</v>
      </c>
      <c r="D58" s="50"/>
      <c r="E58" s="50"/>
      <c r="F58" s="50"/>
      <c r="G58" s="50"/>
      <c r="H58" s="50"/>
      <c r="I58" s="50"/>
      <c r="J58" s="51"/>
    </row>
    <row r="59" ht="13.5" thickBot="1"/>
    <row r="60" spans="1:10" ht="15.75" thickBot="1">
      <c r="A60" s="70" t="s">
        <v>130</v>
      </c>
      <c r="B60" s="78"/>
      <c r="C60" s="19"/>
      <c r="D60" s="19"/>
      <c r="E60" s="19"/>
      <c r="F60" s="19"/>
      <c r="G60" s="19"/>
      <c r="H60" s="19"/>
      <c r="I60" s="19"/>
      <c r="J60" s="20"/>
    </row>
    <row r="61" spans="1:10" ht="15.75" thickBot="1">
      <c r="A61" s="11"/>
      <c r="B61" s="74" t="s">
        <v>93</v>
      </c>
      <c r="C61" s="75" t="s">
        <v>101</v>
      </c>
      <c r="D61" s="76"/>
      <c r="E61" s="77" t="s">
        <v>93</v>
      </c>
      <c r="F61" s="75" t="s">
        <v>101</v>
      </c>
      <c r="G61" s="52"/>
      <c r="H61" s="52"/>
      <c r="I61" s="52"/>
      <c r="J61" s="53"/>
    </row>
    <row r="62" spans="1:10" ht="12.75">
      <c r="A62" s="21" t="s">
        <v>111</v>
      </c>
      <c r="B62" s="22" t="s">
        <v>125</v>
      </c>
      <c r="C62" s="23" t="s">
        <v>280</v>
      </c>
      <c r="D62" s="24"/>
      <c r="E62" s="25" t="s">
        <v>243</v>
      </c>
      <c r="F62" s="23" t="s">
        <v>125</v>
      </c>
      <c r="G62" s="23"/>
      <c r="H62" s="23"/>
      <c r="I62" s="23"/>
      <c r="J62" s="24"/>
    </row>
    <row r="63" spans="1:10" ht="12.75">
      <c r="A63" s="21" t="s">
        <v>112</v>
      </c>
      <c r="B63" s="26" t="s">
        <v>125</v>
      </c>
      <c r="C63" s="27" t="s">
        <v>280</v>
      </c>
      <c r="D63" s="28"/>
      <c r="E63" s="29" t="s">
        <v>125</v>
      </c>
      <c r="F63" s="27" t="s">
        <v>243</v>
      </c>
      <c r="G63" s="27"/>
      <c r="H63" s="27"/>
      <c r="I63" s="27"/>
      <c r="J63" s="28"/>
    </row>
    <row r="64" spans="1:10" ht="12.75">
      <c r="A64" s="21" t="s">
        <v>113</v>
      </c>
      <c r="B64" s="26" t="s">
        <v>280</v>
      </c>
      <c r="C64" s="27" t="s">
        <v>125</v>
      </c>
      <c r="D64" s="28"/>
      <c r="E64" s="29" t="s">
        <v>243</v>
      </c>
      <c r="F64" s="27" t="s">
        <v>125</v>
      </c>
      <c r="G64" s="27"/>
      <c r="H64" s="27"/>
      <c r="I64" s="27"/>
      <c r="J64" s="28"/>
    </row>
    <row r="65" spans="1:10" ht="12.75">
      <c r="A65" s="21" t="s">
        <v>114</v>
      </c>
      <c r="B65" s="26" t="s">
        <v>280</v>
      </c>
      <c r="C65" s="27" t="s">
        <v>125</v>
      </c>
      <c r="D65" s="28"/>
      <c r="E65" s="29" t="s">
        <v>125</v>
      </c>
      <c r="F65" s="27" t="s">
        <v>243</v>
      </c>
      <c r="G65" s="27"/>
      <c r="H65" s="27"/>
      <c r="I65" s="27"/>
      <c r="J65" s="28"/>
    </row>
    <row r="66" spans="1:10" ht="12.75">
      <c r="A66" s="21" t="s">
        <v>115</v>
      </c>
      <c r="B66" s="26" t="s">
        <v>125</v>
      </c>
      <c r="C66" s="27" t="s">
        <v>280</v>
      </c>
      <c r="D66" s="28"/>
      <c r="E66" s="29" t="s">
        <v>243</v>
      </c>
      <c r="F66" s="27" t="s">
        <v>125</v>
      </c>
      <c r="G66" s="27"/>
      <c r="H66" s="27"/>
      <c r="I66" s="27"/>
      <c r="J66" s="28"/>
    </row>
    <row r="67" spans="1:10" ht="12.75">
      <c r="A67" s="21" t="s">
        <v>116</v>
      </c>
      <c r="B67" s="26" t="s">
        <v>125</v>
      </c>
      <c r="C67" s="27" t="s">
        <v>280</v>
      </c>
      <c r="D67" s="28"/>
      <c r="E67" s="29"/>
      <c r="F67" s="27"/>
      <c r="G67" s="27"/>
      <c r="H67" s="27"/>
      <c r="I67" s="27"/>
      <c r="J67" s="28"/>
    </row>
    <row r="68" spans="1:10" ht="12.75">
      <c r="A68" s="21" t="s">
        <v>139</v>
      </c>
      <c r="B68" s="26" t="s">
        <v>280</v>
      </c>
      <c r="C68" s="27" t="s">
        <v>125</v>
      </c>
      <c r="D68" s="28"/>
      <c r="E68" s="29"/>
      <c r="F68" s="27"/>
      <c r="G68" s="27"/>
      <c r="H68" s="27"/>
      <c r="I68" s="27"/>
      <c r="J68" s="28"/>
    </row>
    <row r="69" spans="1:10" ht="12.75">
      <c r="A69" s="21" t="s">
        <v>118</v>
      </c>
      <c r="B69" s="26" t="s">
        <v>280</v>
      </c>
      <c r="C69" s="27" t="s">
        <v>125</v>
      </c>
      <c r="D69" s="28"/>
      <c r="E69" s="29"/>
      <c r="F69" s="27"/>
      <c r="G69" s="27"/>
      <c r="H69" s="27"/>
      <c r="I69" s="27"/>
      <c r="J69" s="28"/>
    </row>
    <row r="70" spans="1:10" ht="12.75">
      <c r="A70" s="21" t="s">
        <v>119</v>
      </c>
      <c r="B70" s="26" t="s">
        <v>125</v>
      </c>
      <c r="C70" s="27" t="s">
        <v>280</v>
      </c>
      <c r="D70" s="28"/>
      <c r="E70" s="29"/>
      <c r="F70" s="27"/>
      <c r="G70" s="27"/>
      <c r="H70" s="27"/>
      <c r="I70" s="27"/>
      <c r="J70" s="28"/>
    </row>
    <row r="71" spans="1:10" ht="12.75">
      <c r="A71" s="21" t="s">
        <v>120</v>
      </c>
      <c r="B71" s="26" t="s">
        <v>125</v>
      </c>
      <c r="C71" s="27" t="s">
        <v>280</v>
      </c>
      <c r="D71" s="28"/>
      <c r="E71" s="29"/>
      <c r="F71" s="27"/>
      <c r="G71" s="27"/>
      <c r="H71" s="27"/>
      <c r="I71" s="27"/>
      <c r="J71" s="28"/>
    </row>
    <row r="72" spans="1:10" ht="13.5" thickBot="1">
      <c r="A72" s="11"/>
      <c r="B72" s="30"/>
      <c r="C72" s="31"/>
      <c r="D72" s="32"/>
      <c r="E72" s="33"/>
      <c r="F72" s="34"/>
      <c r="G72" s="34"/>
      <c r="H72" s="34"/>
      <c r="I72" s="34"/>
      <c r="J72" s="35"/>
    </row>
    <row r="73" spans="1:10" ht="12.75">
      <c r="A73" s="11"/>
      <c r="B73" s="36" t="s">
        <v>125</v>
      </c>
      <c r="C73" s="37">
        <f>COUNTIF($B$62:$D$71,"PLUS")</f>
        <v>10</v>
      </c>
      <c r="D73" s="37"/>
      <c r="E73" s="37"/>
      <c r="F73" s="37" t="s">
        <v>125</v>
      </c>
      <c r="G73" s="37">
        <f>COUNTIF($E$62:$J$71,"PLUS")</f>
        <v>5</v>
      </c>
      <c r="H73" s="37"/>
      <c r="I73" s="37"/>
      <c r="J73" s="38"/>
    </row>
    <row r="74" spans="1:10" ht="12.75">
      <c r="A74" s="11"/>
      <c r="B74" s="39" t="s">
        <v>128</v>
      </c>
      <c r="C74" s="40">
        <f>COUNTIF($B$62:$D$71,"HERNALS")</f>
        <v>0</v>
      </c>
      <c r="D74" s="40"/>
      <c r="E74" s="40"/>
      <c r="F74" s="40" t="s">
        <v>128</v>
      </c>
      <c r="G74" s="40">
        <f>COUNTIF($E$62:$J$71,"HERNALS")</f>
        <v>0</v>
      </c>
      <c r="H74" s="40"/>
      <c r="I74" s="40"/>
      <c r="J74" s="41"/>
    </row>
    <row r="75" spans="1:10" ht="12.75">
      <c r="A75" s="11"/>
      <c r="B75" s="39" t="s">
        <v>243</v>
      </c>
      <c r="C75" s="40">
        <f>COUNTIF($B$62:$D$71,"KUGELTANZ")</f>
        <v>0</v>
      </c>
      <c r="D75" s="40"/>
      <c r="E75" s="40"/>
      <c r="F75" s="40" t="s">
        <v>243</v>
      </c>
      <c r="G75" s="40">
        <f>COUNTIF($E$62:$J$71,"KUGELTANZ")</f>
        <v>5</v>
      </c>
      <c r="H75" s="40"/>
      <c r="I75" s="40"/>
      <c r="J75" s="41"/>
    </row>
    <row r="76" spans="1:10" ht="13.5" thickBot="1">
      <c r="A76" s="11"/>
      <c r="B76" s="42" t="s">
        <v>280</v>
      </c>
      <c r="C76" s="43">
        <f>COUNTIF($B$62:$D$71,"CUMBERLAND")</f>
        <v>10</v>
      </c>
      <c r="D76" s="43"/>
      <c r="E76" s="43"/>
      <c r="F76" s="43" t="s">
        <v>280</v>
      </c>
      <c r="G76" s="43">
        <f>COUNTIF($E$62:$J$71,"CUMBERLAND")</f>
        <v>0</v>
      </c>
      <c r="H76" s="43"/>
      <c r="I76" s="43"/>
      <c r="J76" s="44"/>
    </row>
    <row r="77" spans="1:10" ht="12.75">
      <c r="A77" s="11"/>
      <c r="B77" s="45"/>
      <c r="C77" s="45"/>
      <c r="D77" s="45"/>
      <c r="E77" s="45"/>
      <c r="F77" s="45"/>
      <c r="G77" s="45"/>
      <c r="H77" s="45"/>
      <c r="I77" s="45"/>
      <c r="J77" s="12"/>
    </row>
    <row r="78" spans="1:10" ht="12.75">
      <c r="A78" s="46" t="s">
        <v>129</v>
      </c>
      <c r="B78" s="47" t="s">
        <v>125</v>
      </c>
      <c r="C78" s="47">
        <f>+C73+G73</f>
        <v>15</v>
      </c>
      <c r="D78" s="45"/>
      <c r="E78" s="45"/>
      <c r="F78" s="45"/>
      <c r="G78" s="45"/>
      <c r="H78" s="45"/>
      <c r="I78" s="45"/>
      <c r="J78" s="12"/>
    </row>
    <row r="79" spans="1:10" ht="12.75">
      <c r="A79" s="46"/>
      <c r="B79" s="47" t="s">
        <v>128</v>
      </c>
      <c r="C79" s="47">
        <f>+C74+G74</f>
        <v>0</v>
      </c>
      <c r="D79" s="45"/>
      <c r="E79" s="45"/>
      <c r="F79" s="45"/>
      <c r="G79" s="45"/>
      <c r="H79" s="45"/>
      <c r="I79" s="45"/>
      <c r="J79" s="12"/>
    </row>
    <row r="80" spans="1:10" ht="12.75">
      <c r="A80" s="46"/>
      <c r="B80" s="47" t="s">
        <v>243</v>
      </c>
      <c r="C80" s="47">
        <f>+C75+G75</f>
        <v>5</v>
      </c>
      <c r="D80" s="45"/>
      <c r="E80" s="45"/>
      <c r="F80" s="45"/>
      <c r="G80" s="45"/>
      <c r="H80" s="45"/>
      <c r="I80" s="45"/>
      <c r="J80" s="12"/>
    </row>
    <row r="81" spans="1:10" ht="13.5" thickBot="1">
      <c r="A81" s="48"/>
      <c r="B81" s="49" t="s">
        <v>280</v>
      </c>
      <c r="C81" s="49">
        <f>+C76+G76</f>
        <v>10</v>
      </c>
      <c r="D81" s="50"/>
      <c r="E81" s="50"/>
      <c r="F81" s="50"/>
      <c r="G81" s="50"/>
      <c r="H81" s="50"/>
      <c r="I81" s="50"/>
      <c r="J81" s="51"/>
    </row>
    <row r="82" ht="13.5" thickBot="1"/>
    <row r="83" spans="1:10" ht="12.75">
      <c r="A83" s="54" t="s">
        <v>131</v>
      </c>
      <c r="B83" s="55" t="s">
        <v>125</v>
      </c>
      <c r="C83" s="56">
        <f>+C34+C55+C78</f>
        <v>92</v>
      </c>
      <c r="D83" s="19"/>
      <c r="E83" s="56"/>
      <c r="F83" s="19"/>
      <c r="G83" s="19"/>
      <c r="H83" s="19"/>
      <c r="I83" s="19"/>
      <c r="J83" s="20"/>
    </row>
    <row r="84" spans="1:10" ht="15">
      <c r="A84" s="11"/>
      <c r="B84" s="47" t="s">
        <v>128</v>
      </c>
      <c r="C84" s="57">
        <f>+C35+C56+C79</f>
        <v>0</v>
      </c>
      <c r="D84" s="45"/>
      <c r="E84" s="58" t="s">
        <v>132</v>
      </c>
      <c r="F84" s="45"/>
      <c r="G84" s="45"/>
      <c r="H84" s="45"/>
      <c r="I84" s="45"/>
      <c r="J84" s="12"/>
    </row>
    <row r="85" spans="1:10" ht="12.75">
      <c r="A85" s="11"/>
      <c r="B85" s="47" t="s">
        <v>243</v>
      </c>
      <c r="C85" s="57">
        <f>+C36+C57+C80</f>
        <v>26</v>
      </c>
      <c r="D85" s="45"/>
      <c r="E85" s="45"/>
      <c r="F85" s="45"/>
      <c r="G85" s="45"/>
      <c r="H85" s="45"/>
      <c r="I85" s="45"/>
      <c r="J85" s="12"/>
    </row>
    <row r="86" spans="1:10" ht="15.75" thickBot="1">
      <c r="A86" s="17"/>
      <c r="B86" s="49" t="s">
        <v>280</v>
      </c>
      <c r="C86" s="59">
        <f>+C37+C58+C81</f>
        <v>36</v>
      </c>
      <c r="D86" s="60"/>
      <c r="E86" s="50"/>
      <c r="F86" s="50"/>
      <c r="G86" s="50"/>
      <c r="H86" s="50"/>
      <c r="I86" s="50"/>
      <c r="J86" s="51"/>
    </row>
    <row r="87" spans="1:4" ht="12.75">
      <c r="A87" s="45"/>
      <c r="B87" s="45"/>
      <c r="C87" s="45"/>
      <c r="D87" s="45"/>
    </row>
    <row r="88" spans="1:4" ht="12.75">
      <c r="A88" s="45"/>
      <c r="B88" s="45"/>
      <c r="C88" s="61"/>
      <c r="D88" s="45"/>
    </row>
    <row r="89" spans="1:10" s="66" customFormat="1" ht="12.75">
      <c r="A89" s="62"/>
      <c r="B89" s="63"/>
      <c r="C89" s="64"/>
      <c r="D89" s="65"/>
      <c r="E89" s="65"/>
      <c r="F89" s="65"/>
      <c r="G89" s="65"/>
      <c r="H89" s="65"/>
      <c r="I89" s="65"/>
      <c r="J89" s="65"/>
    </row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33" ht="12.75">
      <c r="M133" s="304"/>
    </row>
  </sheetData>
  <sheetProtection/>
  <printOptions horizontalCentered="1"/>
  <pageMargins left="0.1968503937007874" right="0.1968503937007874" top="0.3937007874015748" bottom="0.3937007874015748" header="0" footer="0.1968503937007874"/>
  <pageSetup errors="blank"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2017/2018</dc:title>
  <dc:subject/>
  <dc:creator>Söllner Christian</dc:creator>
  <cp:keywords/>
  <dc:description/>
  <cp:lastModifiedBy>Gerhard</cp:lastModifiedBy>
  <cp:lastPrinted>2018-08-30T06:53:55Z</cp:lastPrinted>
  <dcterms:created xsi:type="dcterms:W3CDTF">2005-08-02T16:54:46Z</dcterms:created>
  <dcterms:modified xsi:type="dcterms:W3CDTF">2018-09-01T09:40:31Z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